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9040" windowHeight="1644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rashoda'!$B$1:$L$88</definedName>
    <definedName name="_xlnm.Print_Area" localSheetId="6">'Posebni dio'!$A$1:$F$132</definedName>
    <definedName name="_xlnm.Print_Area" localSheetId="0">SAŽETAK!$B$1:$L$27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5" l="1"/>
  <c r="G10" i="1"/>
  <c r="D12" i="5"/>
  <c r="E12" i="5"/>
  <c r="F12" i="5"/>
  <c r="C12" i="5"/>
  <c r="D10" i="5"/>
  <c r="E10" i="5"/>
  <c r="F10" i="5"/>
  <c r="C10" i="5"/>
  <c r="D8" i="5"/>
  <c r="E8" i="5"/>
  <c r="F8" i="5"/>
  <c r="C8" i="5"/>
  <c r="J12" i="1"/>
  <c r="H10" i="1"/>
  <c r="I10" i="1"/>
  <c r="I12" i="1" s="1"/>
  <c r="J10" i="1"/>
  <c r="L12" i="1" s="1"/>
  <c r="G12" i="1"/>
  <c r="D6" i="15"/>
  <c r="E6" i="15"/>
  <c r="C6" i="15"/>
  <c r="G15" i="1"/>
  <c r="H15" i="1"/>
  <c r="H16" i="1" s="1"/>
  <c r="I15" i="1"/>
  <c r="J15" i="1"/>
  <c r="I16" i="1" l="1"/>
  <c r="J16" i="1"/>
  <c r="L16" i="1" s="1"/>
  <c r="K12" i="1"/>
  <c r="G16" i="1"/>
  <c r="K16" i="1" s="1"/>
  <c r="L15" i="1"/>
  <c r="K15" i="1"/>
  <c r="H26" i="1"/>
  <c r="H27" i="1" s="1"/>
  <c r="I26" i="1"/>
  <c r="J26" i="1"/>
  <c r="L26" i="1" s="1"/>
  <c r="G26" i="1"/>
  <c r="H23" i="1"/>
  <c r="I23" i="1"/>
  <c r="J23" i="1"/>
  <c r="G23" i="1"/>
  <c r="G27" i="1" l="1"/>
  <c r="I27" i="1"/>
  <c r="L23" i="1"/>
  <c r="K23" i="1"/>
  <c r="J27" i="1"/>
  <c r="L27" i="1" s="1"/>
  <c r="K26" i="1"/>
  <c r="E130" i="15"/>
  <c r="F130" i="15" s="1"/>
  <c r="D130" i="15"/>
  <c r="D129" i="15" s="1"/>
  <c r="C130" i="15"/>
  <c r="C129" i="15" s="1"/>
  <c r="C128" i="15" s="1"/>
  <c r="E129" i="15"/>
  <c r="E128" i="15" s="1"/>
  <c r="E126" i="15"/>
  <c r="E125" i="15" s="1"/>
  <c r="E124" i="15" s="1"/>
  <c r="D126" i="15"/>
  <c r="D125" i="15" s="1"/>
  <c r="D124" i="15" s="1"/>
  <c r="C126" i="15"/>
  <c r="C125" i="15" s="1"/>
  <c r="C124" i="15" s="1"/>
  <c r="E121" i="15"/>
  <c r="F121" i="15" s="1"/>
  <c r="D121" i="15"/>
  <c r="C121" i="15"/>
  <c r="E117" i="15"/>
  <c r="E116" i="15" s="1"/>
  <c r="D117" i="15"/>
  <c r="D116" i="15" s="1"/>
  <c r="D115" i="15" s="1"/>
  <c r="C117" i="15"/>
  <c r="C116" i="15"/>
  <c r="C115" i="15" s="1"/>
  <c r="E112" i="15"/>
  <c r="E111" i="15" s="1"/>
  <c r="D112" i="15"/>
  <c r="D111" i="15" s="1"/>
  <c r="C112" i="15"/>
  <c r="C111" i="15" s="1"/>
  <c r="E108" i="15"/>
  <c r="D108" i="15"/>
  <c r="D107" i="15" s="1"/>
  <c r="C108" i="15"/>
  <c r="C107" i="15" s="1"/>
  <c r="E104" i="15"/>
  <c r="D104" i="15"/>
  <c r="C104" i="15"/>
  <c r="E102" i="15"/>
  <c r="D102" i="15"/>
  <c r="D101" i="15" s="1"/>
  <c r="C102" i="15"/>
  <c r="C101" i="15" s="1"/>
  <c r="E101" i="15"/>
  <c r="E96" i="15"/>
  <c r="E95" i="15" s="1"/>
  <c r="D96" i="15"/>
  <c r="D95" i="15" s="1"/>
  <c r="C96" i="15"/>
  <c r="C95" i="15" s="1"/>
  <c r="E92" i="15"/>
  <c r="E91" i="15" s="1"/>
  <c r="D92" i="15"/>
  <c r="D91" i="15" s="1"/>
  <c r="C92" i="15"/>
  <c r="C91" i="15" s="1"/>
  <c r="E86" i="15"/>
  <c r="F86" i="15" s="1"/>
  <c r="D86" i="15"/>
  <c r="C86" i="15"/>
  <c r="E78" i="15"/>
  <c r="D78" i="15"/>
  <c r="C78" i="15"/>
  <c r="E71" i="15"/>
  <c r="F71" i="15" s="1"/>
  <c r="D71" i="15"/>
  <c r="C71" i="15"/>
  <c r="E68" i="15"/>
  <c r="D68" i="15"/>
  <c r="C68" i="15"/>
  <c r="E61" i="15"/>
  <c r="E60" i="15" s="1"/>
  <c r="D61" i="15"/>
  <c r="D60" i="15" s="1"/>
  <c r="D59" i="15" s="1"/>
  <c r="C61" i="15"/>
  <c r="C60" i="15" s="1"/>
  <c r="C59" i="15" s="1"/>
  <c r="E57" i="15"/>
  <c r="D57" i="15"/>
  <c r="C57" i="15"/>
  <c r="E54" i="15"/>
  <c r="D54" i="15"/>
  <c r="F54" i="15" s="1"/>
  <c r="C54" i="15"/>
  <c r="C53" i="15" s="1"/>
  <c r="C52" i="15" s="1"/>
  <c r="E53" i="15"/>
  <c r="E52" i="15" s="1"/>
  <c r="E50" i="15"/>
  <c r="D50" i="15"/>
  <c r="C50" i="15"/>
  <c r="F48" i="15"/>
  <c r="E48" i="15"/>
  <c r="E47" i="15" s="1"/>
  <c r="D48" i="15"/>
  <c r="D47" i="15" s="1"/>
  <c r="C48" i="15"/>
  <c r="C47" i="15" s="1"/>
  <c r="E43" i="15"/>
  <c r="F43" i="15" s="1"/>
  <c r="D43" i="15"/>
  <c r="C43" i="15"/>
  <c r="E35" i="15"/>
  <c r="F35" i="15" s="1"/>
  <c r="D35" i="15"/>
  <c r="C35" i="15"/>
  <c r="E28" i="15"/>
  <c r="F28" i="15" s="1"/>
  <c r="D28" i="15"/>
  <c r="C28" i="15"/>
  <c r="E24" i="15"/>
  <c r="F24" i="15" s="1"/>
  <c r="D24" i="15"/>
  <c r="C24" i="15"/>
  <c r="E20" i="15"/>
  <c r="F20" i="15" s="1"/>
  <c r="D20" i="15"/>
  <c r="C20" i="15"/>
  <c r="E18" i="15"/>
  <c r="F18" i="15" s="1"/>
  <c r="D18" i="15"/>
  <c r="C18" i="15"/>
  <c r="E15" i="15"/>
  <c r="D15" i="15"/>
  <c r="C15" i="15"/>
  <c r="H8" i="8"/>
  <c r="G8" i="8"/>
  <c r="F7" i="8"/>
  <c r="F6" i="8" s="1"/>
  <c r="E7" i="8"/>
  <c r="D7" i="8"/>
  <c r="D6" i="8" s="1"/>
  <c r="C7" i="8"/>
  <c r="E6" i="8"/>
  <c r="H19" i="5"/>
  <c r="G19" i="5"/>
  <c r="F18" i="5"/>
  <c r="H18" i="5" s="1"/>
  <c r="E18" i="5"/>
  <c r="D18" i="5"/>
  <c r="C18" i="5"/>
  <c r="H17" i="5"/>
  <c r="G17" i="5"/>
  <c r="F16" i="5"/>
  <c r="E16" i="5"/>
  <c r="D16" i="5"/>
  <c r="C16" i="5"/>
  <c r="H15" i="5"/>
  <c r="G15" i="5"/>
  <c r="F14" i="5"/>
  <c r="H14" i="5" s="1"/>
  <c r="E14" i="5"/>
  <c r="D14" i="5"/>
  <c r="C14" i="5"/>
  <c r="H12" i="5"/>
  <c r="G12" i="5"/>
  <c r="F11" i="5"/>
  <c r="E11" i="5"/>
  <c r="D11" i="5"/>
  <c r="C11" i="5"/>
  <c r="H10" i="5"/>
  <c r="G10" i="5"/>
  <c r="F9" i="5"/>
  <c r="E9" i="5"/>
  <c r="D9" i="5"/>
  <c r="C9" i="5"/>
  <c r="H8" i="5"/>
  <c r="F7" i="5"/>
  <c r="E7" i="5"/>
  <c r="D7" i="5"/>
  <c r="C7" i="5"/>
  <c r="L87" i="3"/>
  <c r="K87" i="3"/>
  <c r="J86" i="3"/>
  <c r="L86" i="3" s="1"/>
  <c r="I86" i="3"/>
  <c r="H86" i="3"/>
  <c r="G86" i="3"/>
  <c r="L85" i="3"/>
  <c r="K85" i="3"/>
  <c r="J84" i="3"/>
  <c r="I84" i="3"/>
  <c r="H84" i="3"/>
  <c r="G84" i="3"/>
  <c r="K84" i="3" s="1"/>
  <c r="J83" i="3"/>
  <c r="L82" i="3"/>
  <c r="K82" i="3"/>
  <c r="J81" i="3"/>
  <c r="I81" i="3"/>
  <c r="L81" i="3" s="1"/>
  <c r="H81" i="3"/>
  <c r="G81" i="3"/>
  <c r="K81" i="3" s="1"/>
  <c r="L80" i="3"/>
  <c r="K80" i="3"/>
  <c r="L79" i="3"/>
  <c r="K79" i="3"/>
  <c r="L78" i="3"/>
  <c r="K78" i="3"/>
  <c r="L77" i="3"/>
  <c r="K77" i="3"/>
  <c r="L76" i="3"/>
  <c r="K76" i="3"/>
  <c r="J75" i="3"/>
  <c r="J74" i="3" s="1"/>
  <c r="I75" i="3"/>
  <c r="I74" i="3" s="1"/>
  <c r="H75" i="3"/>
  <c r="H74" i="3" s="1"/>
  <c r="G75" i="3"/>
  <c r="L72" i="3"/>
  <c r="K72" i="3"/>
  <c r="J71" i="3"/>
  <c r="I71" i="3"/>
  <c r="L71" i="3" s="1"/>
  <c r="H71" i="3"/>
  <c r="G71" i="3"/>
  <c r="K71" i="3" s="1"/>
  <c r="L70" i="3"/>
  <c r="K70" i="3"/>
  <c r="J69" i="3"/>
  <c r="J68" i="3" s="1"/>
  <c r="I69" i="3"/>
  <c r="I68" i="3" s="1"/>
  <c r="H69" i="3"/>
  <c r="H68" i="3" s="1"/>
  <c r="G69" i="3"/>
  <c r="L67" i="3"/>
  <c r="K67" i="3"/>
  <c r="L66" i="3"/>
  <c r="K66" i="3"/>
  <c r="L65" i="3"/>
  <c r="K65" i="3"/>
  <c r="L64" i="3"/>
  <c r="K64" i="3"/>
  <c r="J63" i="3"/>
  <c r="L63" i="3" s="1"/>
  <c r="I63" i="3"/>
  <c r="H63" i="3"/>
  <c r="G63" i="3"/>
  <c r="K63" i="3" s="1"/>
  <c r="L62" i="3"/>
  <c r="K62" i="3"/>
  <c r="L61" i="3"/>
  <c r="K61" i="3"/>
  <c r="L60" i="3"/>
  <c r="K60" i="3"/>
  <c r="L59" i="3"/>
  <c r="K59" i="3"/>
  <c r="L58" i="3"/>
  <c r="K58" i="3"/>
  <c r="L57" i="3"/>
  <c r="K57" i="3"/>
  <c r="L56" i="3"/>
  <c r="K56" i="3"/>
  <c r="L55" i="3"/>
  <c r="K55" i="3"/>
  <c r="J54" i="3"/>
  <c r="I54" i="3"/>
  <c r="H54" i="3"/>
  <c r="G54" i="3"/>
  <c r="L53" i="3"/>
  <c r="K53" i="3"/>
  <c r="L52" i="3"/>
  <c r="K52" i="3"/>
  <c r="L51" i="3"/>
  <c r="K51" i="3"/>
  <c r="L50" i="3"/>
  <c r="K50" i="3"/>
  <c r="L49" i="3"/>
  <c r="K49" i="3"/>
  <c r="L48" i="3"/>
  <c r="K48" i="3"/>
  <c r="J47" i="3"/>
  <c r="L47" i="3" s="1"/>
  <c r="I47" i="3"/>
  <c r="H47" i="3"/>
  <c r="G47" i="3"/>
  <c r="L46" i="3"/>
  <c r="K46" i="3"/>
  <c r="L45" i="3"/>
  <c r="K45" i="3"/>
  <c r="L44" i="3"/>
  <c r="K44" i="3"/>
  <c r="J43" i="3"/>
  <c r="L43" i="3" s="1"/>
  <c r="I43" i="3"/>
  <c r="H43" i="3"/>
  <c r="G43" i="3"/>
  <c r="L41" i="3"/>
  <c r="K41" i="3"/>
  <c r="L40" i="3"/>
  <c r="K40" i="3"/>
  <c r="J39" i="3"/>
  <c r="I39" i="3"/>
  <c r="H39" i="3"/>
  <c r="G39" i="3"/>
  <c r="L38" i="3"/>
  <c r="K38" i="3"/>
  <c r="L37" i="3"/>
  <c r="J37" i="3"/>
  <c r="K37" i="3" s="1"/>
  <c r="I37" i="3"/>
  <c r="H37" i="3"/>
  <c r="G37" i="3"/>
  <c r="L36" i="3"/>
  <c r="K36" i="3"/>
  <c r="L35" i="3"/>
  <c r="K35" i="3"/>
  <c r="J34" i="3"/>
  <c r="J33" i="3" s="1"/>
  <c r="I34" i="3"/>
  <c r="I33" i="3" s="1"/>
  <c r="H34" i="3"/>
  <c r="G34" i="3"/>
  <c r="L26" i="3"/>
  <c r="K26" i="3"/>
  <c r="J25" i="3"/>
  <c r="L25" i="3" s="1"/>
  <c r="I25" i="3"/>
  <c r="I24" i="3" s="1"/>
  <c r="H25" i="3"/>
  <c r="H24" i="3" s="1"/>
  <c r="G25" i="3"/>
  <c r="G24" i="3" s="1"/>
  <c r="L23" i="3"/>
  <c r="K23" i="3"/>
  <c r="L22" i="3"/>
  <c r="K22" i="3"/>
  <c r="J21" i="3"/>
  <c r="L21" i="3" s="1"/>
  <c r="I21" i="3"/>
  <c r="I20" i="3" s="1"/>
  <c r="H21" i="3"/>
  <c r="H20" i="3" s="1"/>
  <c r="G21" i="3"/>
  <c r="L19" i="3"/>
  <c r="K19" i="3"/>
  <c r="L18" i="3"/>
  <c r="K18" i="3"/>
  <c r="J17" i="3"/>
  <c r="I17" i="3"/>
  <c r="I16" i="3" s="1"/>
  <c r="H17" i="3"/>
  <c r="H16" i="3" s="1"/>
  <c r="G17" i="3"/>
  <c r="L15" i="3"/>
  <c r="K15" i="3"/>
  <c r="L14" i="3"/>
  <c r="K14" i="3"/>
  <c r="J13" i="3"/>
  <c r="L13" i="3" s="1"/>
  <c r="I13" i="3"/>
  <c r="I12" i="3" s="1"/>
  <c r="H13" i="3"/>
  <c r="H12" i="3" s="1"/>
  <c r="G13" i="3"/>
  <c r="G12" i="3" s="1"/>
  <c r="H9" i="5" l="1"/>
  <c r="H7" i="5"/>
  <c r="L17" i="3"/>
  <c r="L54" i="3"/>
  <c r="H11" i="5"/>
  <c r="F78" i="15"/>
  <c r="E13" i="5"/>
  <c r="F101" i="15"/>
  <c r="K39" i="3"/>
  <c r="F13" i="5"/>
  <c r="H13" i="5" s="1"/>
  <c r="F50" i="15"/>
  <c r="F61" i="15"/>
  <c r="F126" i="15"/>
  <c r="I11" i="3"/>
  <c r="I10" i="3" s="1"/>
  <c r="K86" i="3"/>
  <c r="F102" i="15"/>
  <c r="D114" i="15"/>
  <c r="D9" i="15" s="1"/>
  <c r="E23" i="15"/>
  <c r="D67" i="15"/>
  <c r="D66" i="15" s="1"/>
  <c r="G68" i="3"/>
  <c r="G9" i="5"/>
  <c r="E67" i="15"/>
  <c r="E66" i="15" s="1"/>
  <c r="F66" i="15" s="1"/>
  <c r="H83" i="3"/>
  <c r="H73" i="3" s="1"/>
  <c r="D23" i="15"/>
  <c r="F23" i="15" s="1"/>
  <c r="F104" i="15"/>
  <c r="L84" i="3"/>
  <c r="G14" i="5"/>
  <c r="D14" i="15"/>
  <c r="E14" i="15"/>
  <c r="E13" i="15" s="1"/>
  <c r="D94" i="15"/>
  <c r="D106" i="15"/>
  <c r="I42" i="3"/>
  <c r="I32" i="3" s="1"/>
  <c r="E6" i="5"/>
  <c r="F57" i="15"/>
  <c r="F47" i="15"/>
  <c r="C67" i="15"/>
  <c r="C66" i="15" s="1"/>
  <c r="F108" i="15"/>
  <c r="L68" i="3"/>
  <c r="L33" i="3"/>
  <c r="D65" i="15"/>
  <c r="D8" i="15" s="1"/>
  <c r="E65" i="15"/>
  <c r="F65" i="15" s="1"/>
  <c r="F91" i="15"/>
  <c r="F111" i="15"/>
  <c r="G6" i="8"/>
  <c r="H6" i="8"/>
  <c r="F95" i="15"/>
  <c r="E94" i="15"/>
  <c r="F94" i="15" s="1"/>
  <c r="E115" i="15"/>
  <c r="F116" i="15"/>
  <c r="F124" i="15"/>
  <c r="L74" i="3"/>
  <c r="J73" i="3"/>
  <c r="D128" i="15"/>
  <c r="F128" i="15" s="1"/>
  <c r="F129" i="15"/>
  <c r="E59" i="15"/>
  <c r="F59" i="15" s="1"/>
  <c r="F60" i="15"/>
  <c r="C94" i="15"/>
  <c r="C114" i="15"/>
  <c r="C9" i="15" s="1"/>
  <c r="K34" i="3"/>
  <c r="G83" i="3"/>
  <c r="K83" i="3" s="1"/>
  <c r="F117" i="15"/>
  <c r="F125" i="15"/>
  <c r="J16" i="3"/>
  <c r="L16" i="3" s="1"/>
  <c r="L34" i="3"/>
  <c r="L39" i="3"/>
  <c r="J42" i="3"/>
  <c r="L42" i="3" s="1"/>
  <c r="E107" i="15"/>
  <c r="J24" i="3"/>
  <c r="L24" i="3" s="1"/>
  <c r="G33" i="3"/>
  <c r="K33" i="3" s="1"/>
  <c r="K47" i="3"/>
  <c r="L69" i="3"/>
  <c r="K75" i="3"/>
  <c r="I83" i="3"/>
  <c r="L83" i="3" s="1"/>
  <c r="G11" i="5"/>
  <c r="G16" i="5"/>
  <c r="G7" i="8"/>
  <c r="F67" i="15"/>
  <c r="F92" i="15"/>
  <c r="F96" i="15"/>
  <c r="F112" i="15"/>
  <c r="H16" i="5"/>
  <c r="H7" i="8"/>
  <c r="J12" i="3"/>
  <c r="J20" i="3"/>
  <c r="L20" i="3" s="1"/>
  <c r="K54" i="3"/>
  <c r="K69" i="3"/>
  <c r="K17" i="3"/>
  <c r="K21" i="3"/>
  <c r="H33" i="3"/>
  <c r="K43" i="3"/>
  <c r="F6" i="5"/>
  <c r="G18" i="5"/>
  <c r="C14" i="15"/>
  <c r="D53" i="15"/>
  <c r="K27" i="1"/>
  <c r="K68" i="3"/>
  <c r="L75" i="3"/>
  <c r="F15" i="15"/>
  <c r="F68" i="15"/>
  <c r="D13" i="5"/>
  <c r="G74" i="3"/>
  <c r="K74" i="3" s="1"/>
  <c r="H42" i="3"/>
  <c r="H32" i="3" s="1"/>
  <c r="C23" i="15"/>
  <c r="C13" i="5"/>
  <c r="D6" i="5"/>
  <c r="C6" i="5"/>
  <c r="G7" i="5"/>
  <c r="G42" i="3"/>
  <c r="G20" i="3"/>
  <c r="K25" i="3"/>
  <c r="G16" i="3"/>
  <c r="K16" i="3" s="1"/>
  <c r="K12" i="3"/>
  <c r="K13" i="3"/>
  <c r="H11" i="3"/>
  <c r="H10" i="3" s="1"/>
  <c r="C106" i="15"/>
  <c r="H6" i="5" l="1"/>
  <c r="D13" i="15"/>
  <c r="H31" i="3"/>
  <c r="G6" i="5"/>
  <c r="F14" i="15"/>
  <c r="G13" i="5"/>
  <c r="K24" i="3"/>
  <c r="C65" i="15"/>
  <c r="C8" i="15" s="1"/>
  <c r="E106" i="15"/>
  <c r="F106" i="15" s="1"/>
  <c r="F107" i="15"/>
  <c r="J11" i="3"/>
  <c r="L12" i="3"/>
  <c r="D12" i="15"/>
  <c r="D7" i="15" s="1"/>
  <c r="D52" i="15"/>
  <c r="F52" i="15" s="1"/>
  <c r="F53" i="15"/>
  <c r="I73" i="3"/>
  <c r="I31" i="3" s="1"/>
  <c r="K20" i="3"/>
  <c r="E114" i="15"/>
  <c r="F115" i="15"/>
  <c r="J32" i="3"/>
  <c r="F13" i="15"/>
  <c r="E12" i="15"/>
  <c r="K42" i="3"/>
  <c r="E8" i="15"/>
  <c r="F8" i="15" s="1"/>
  <c r="G73" i="3"/>
  <c r="K73" i="3" s="1"/>
  <c r="C13" i="15"/>
  <c r="C12" i="15" s="1"/>
  <c r="C7" i="15" s="1"/>
  <c r="G32" i="3"/>
  <c r="G11" i="3"/>
  <c r="K11" i="3" l="1"/>
  <c r="G31" i="3"/>
  <c r="E9" i="15"/>
  <c r="F9" i="15" s="1"/>
  <c r="F114" i="15"/>
  <c r="E7" i="15"/>
  <c r="F7" i="15" s="1"/>
  <c r="F12" i="15"/>
  <c r="L11" i="3"/>
  <c r="J10" i="3"/>
  <c r="L10" i="3" s="1"/>
  <c r="L73" i="3"/>
  <c r="L32" i="3"/>
  <c r="J31" i="3"/>
  <c r="L31" i="3" s="1"/>
  <c r="K32" i="3"/>
  <c r="G10" i="3"/>
  <c r="K31" i="3" l="1"/>
  <c r="K10" i="3"/>
</calcChain>
</file>

<file path=xl/sharedStrings.xml><?xml version="1.0" encoding="utf-8"?>
<sst xmlns="http://schemas.openxmlformats.org/spreadsheetml/2006/main" count="531" uniqueCount="218">
  <si>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</si>
  <si>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</si>
  <si>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</si>
  <si>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</si>
  <si>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</si>
  <si>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</si>
  <si>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</si>
  <si>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</si>
  <si>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</si>
  <si>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</si>
  <si>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</si>
  <si>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</si>
  <si>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</si>
  <si>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</si>
  <si>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</si>
  <si>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</si>
  <si>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</si>
  <si>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</si>
  <si>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</si>
  <si>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</si>
  <si>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</si>
  <si>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</si>
  <si>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</si>
  <si>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</si>
  <si>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</si>
  <si>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</si>
  <si>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</si>
  <si>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</si>
  <si>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</si>
  <si>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</si>
  <si>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</si>
  <si>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</si>
  <si>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</si>
  <si>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</si>
  <si>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</si>
  <si>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</si>
  <si>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</si>
  <si>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</si>
  <si>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</si>
  <si>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</si>
  <si>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</si>
  <si>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</si>
  <si>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</si>
  <si>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</si>
  <si>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</si>
  <si>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</si>
  <si>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</si>
  <si>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</si>
  <si>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</si>
  <si>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</si>
  <si>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</si>
  <si>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</si>
  <si>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</si>
  <si>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</si>
  <si>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</si>
  <si>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</si>
  <si>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</si>
  <si>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63</t>
  </si>
  <si>
    <t>POMOĆI IZ INOZ. I SUBJ. UNUTAR OPĆEG PRORAČUNA</t>
  </si>
  <si>
    <t>639</t>
  </si>
  <si>
    <t>Prijenosi između proračunskih korisnika istog proračuna</t>
  </si>
  <si>
    <t>6391</t>
  </si>
  <si>
    <t>Tekući prijenosi između proračunskih korisnika istog proračuna</t>
  </si>
  <si>
    <t>6393</t>
  </si>
  <si>
    <t>Tekući prijenosi između proračunskih korisnika istog proračuna temeljem prijenosa EU sredstava</t>
  </si>
  <si>
    <t>66</t>
  </si>
  <si>
    <t>PRIHODI OD PRODAJE PROIZ.I ROBE,PRUŽ.USLUGA,DONACIJA</t>
  </si>
  <si>
    <t>661</t>
  </si>
  <si>
    <t>PRIHODI OD PRODAJE PROIZ. I ROBE,PRUŽ.USLUGA</t>
  </si>
  <si>
    <t>6614</t>
  </si>
  <si>
    <t>PRIHODI OD PRODAJE PROIZVODA I 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</si>
  <si>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</si>
  <si>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</si>
  <si>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</si>
  <si>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</si>
  <si>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</si>
  <si>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</si>
  <si>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</si>
  <si>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</si>
  <si>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</si>
  <si>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</si>
  <si>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68</t>
  </si>
  <si>
    <t>Kazne, upravne mjere i ostali prihodi</t>
  </si>
  <si>
    <t>683</t>
  </si>
  <si>
    <t>Ostali prihodi</t>
  </si>
  <si>
    <t>6831</t>
  </si>
  <si>
    <t>OSTALI PRIHODI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</si>
  <si>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</si>
  <si>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</si>
  <si>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</si>
  <si>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</si>
  <si>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</si>
  <si>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</si>
  <si>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</si>
  <si>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</si>
  <si>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</si>
  <si>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</si>
  <si>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</si>
  <si>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</si>
  <si>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</si>
  <si>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</si>
  <si>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</si>
  <si>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</si>
  <si>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</si>
  <si>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</si>
  <si>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</si>
  <si>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</si>
  <si>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</si>
  <si>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</si>
  <si>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</si>
  <si>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</si>
  <si>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</si>
  <si>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</si>
  <si>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</si>
  <si>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</si>
  <si>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</si>
  <si>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</si>
  <si>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</si>
  <si>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</si>
  <si>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</si>
  <si>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</si>
  <si>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</si>
  <si>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</si>
  <si>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</si>
  <si>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</si>
  <si>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</si>
  <si>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</si>
  <si>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</si>
  <si>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</si>
  <si>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</si>
  <si>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</si>
  <si>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</si>
  <si>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</si>
  <si>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</si>
  <si>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</si>
  <si>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</si>
  <si>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</si>
  <si>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</si>
  <si>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</si>
  <si>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</si>
  <si>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</si>
  <si>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</si>
  <si>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</si>
  <si>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</si>
  <si>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</si>
  <si>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</si>
  <si>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</si>
  <si>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</si>
  <si>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</si>
  <si>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</si>
  <si>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</si>
  <si>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</si>
  <si>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</si>
  <si>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</si>
  <si>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</si>
  <si>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</si>
  <si>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</si>
  <si>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</si>
  <si>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</si>
  <si>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</si>
  <si>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</si>
  <si>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</si>
  <si>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</si>
  <si>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</si>
  <si>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</si>
  <si>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</si>
  <si>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</si>
  <si>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</si>
  <si>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</si>
  <si>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</si>
  <si>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</si>
  <si>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</si>
  <si>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</si>
  <si>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</si>
  <si>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</si>
  <si>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</si>
  <si>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</si>
  <si>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</si>
  <si>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</si>
  <si>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</si>
  <si>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</si>
  <si>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4227</t>
  </si>
  <si>
    <t>UREĐAJI, STROJEVI I OPR.ZA OST.NAMJENE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</si>
  <si>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</si>
  <si>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</si>
  <si>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</si>
  <si>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</si>
  <si>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</si>
  <si>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</si>
  <si>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</si>
  <si>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</si>
  <si>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</si>
  <si>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454</t>
  </si>
  <si>
    <t>Dodatna ulaganja za ostalu nefinancijsku imovinu</t>
  </si>
  <si>
    <t>4541</t>
  </si>
  <si>
    <t>Dodatna ulaganja na dodatnoj nefinancijskoj imovini</t>
  </si>
  <si>
    <t>1 Opći prihodi i primici</t>
  </si>
  <si>
    <t>11 Opći prihodi i primici</t>
  </si>
  <si>
    <t>3 Vlastiti prihodi</t>
  </si>
  <si>
    <t>31 Vlastiti prihodi</t>
  </si>
  <si>
    <t>5 Pomoći</t>
  </si>
  <si>
    <t>52 Ostale pomoći</t>
  </si>
  <si>
    <t>3 Javni red i sigurnost</t>
  </si>
  <si>
    <t>0340 Zatvori</t>
  </si>
  <si>
    <t>15</t>
  </si>
  <si>
    <t>11</t>
  </si>
  <si>
    <t>52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</si>
  <si>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</si>
  <si>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</si>
  <si>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</si>
  <si>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</si>
  <si>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</si>
  <si>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</si>
  <si>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A630113</t>
  </si>
  <si>
    <t>Izvršavanje kazne zatvora, mjere pritvora i odgojne mjere (iz evidencijskih prihoda)</t>
  </si>
  <si>
    <t>Vlastiti prihodi</t>
  </si>
  <si>
    <t>Ostale pomoći</t>
  </si>
  <si>
    <t>3201 KAZNIONICA U VALTU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</si>
</sst>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27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 applyAlignment="1" applyProtection="1"/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21" fillId="2" borderId="3" xfId="0" applyNumberFormat="1" applyFont="1" applyFill="1" applyBorder="1"/>
    <xf numFmtId="4" fontId="21" fillId="4" borderId="13" xfId="2" applyNumberFormat="1" applyFont="1" applyFill="1" applyBorder="1"/>
    <xf numFmtId="4" fontId="0" fillId="0" borderId="0" xfId="0" applyNumberForma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zoomScaleNormal="100" workbookViewId="0">
      <selection activeCell="J25" sqref="J2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9" t="s">
        <v>45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20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9" t="s">
        <v>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9"/>
    </row>
    <row r="4" spans="2:13" ht="17.45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9" t="s">
        <v>24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8"/>
    </row>
    <row r="6" spans="2:13" ht="18" customHeight="1" x14ac:dyDescent="0.3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9" t="s">
        <v>32</v>
      </c>
      <c r="C7" s="99"/>
      <c r="D7" s="99"/>
      <c r="E7" s="99"/>
      <c r="F7" s="99"/>
      <c r="G7" s="5"/>
      <c r="H7" s="6"/>
      <c r="I7" s="6"/>
      <c r="J7" s="6"/>
      <c r="K7" s="22"/>
      <c r="L7" s="22"/>
    </row>
    <row r="8" spans="2:13" ht="25.5" x14ac:dyDescent="0.25">
      <c r="B8" s="102" t="s">
        <v>3</v>
      </c>
      <c r="C8" s="102"/>
      <c r="D8" s="102"/>
      <c r="E8" s="102"/>
      <c r="F8" s="102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4.45" x14ac:dyDescent="0.3">
      <c r="B9" s="116">
        <v>1</v>
      </c>
      <c r="C9" s="116"/>
      <c r="D9" s="116"/>
      <c r="E9" s="116"/>
      <c r="F9" s="117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ht="16.5" customHeight="1" x14ac:dyDescent="0.3">
      <c r="B10" s="100" t="s">
        <v>8</v>
      </c>
      <c r="C10" s="101"/>
      <c r="D10" s="101"/>
      <c r="E10" s="101"/>
      <c r="F10" s="114"/>
      <c r="G10" s="85">
        <f>' Račun prihoda i rashoda'!G10</f>
        <v>3654355.6124321455</v>
      </c>
      <c r="H10" s="85">
        <f>' Račun prihoda i rashoda'!H10</f>
        <v>4206673.4499999993</v>
      </c>
      <c r="I10" s="85">
        <f>' Račun prihoda i rashoda'!I10</f>
        <v>4106901.36</v>
      </c>
      <c r="J10" s="85">
        <f>' Račun prihoda i rashoda'!J10</f>
        <v>4077797.43</v>
      </c>
      <c r="K10" s="86"/>
      <c r="L10" s="86"/>
    </row>
    <row r="11" spans="2:13" ht="15" customHeight="1" x14ac:dyDescent="0.3">
      <c r="B11" s="115" t="s">
        <v>7</v>
      </c>
      <c r="C11" s="114"/>
      <c r="D11" s="114"/>
      <c r="E11" s="114"/>
      <c r="F11" s="114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ht="14.25" customHeight="1" x14ac:dyDescent="0.3">
      <c r="B12" s="111" t="s">
        <v>0</v>
      </c>
      <c r="C12" s="112"/>
      <c r="D12" s="112"/>
      <c r="E12" s="112"/>
      <c r="F12" s="113"/>
      <c r="G12" s="87">
        <f>G10+G11</f>
        <v>3654355.6124321455</v>
      </c>
      <c r="H12" s="87">
        <v>4206673.45</v>
      </c>
      <c r="I12" s="87">
        <f t="shared" ref="I12" si="0">I10+I11</f>
        <v>4106901.36</v>
      </c>
      <c r="J12" s="87">
        <f>J10+J11</f>
        <v>4077797.43</v>
      </c>
      <c r="K12" s="88">
        <f>J12/G12*100</f>
        <v>111.58731832576179</v>
      </c>
      <c r="L12" s="88">
        <f>J12/I12*100</f>
        <v>99.291340905251261</v>
      </c>
    </row>
    <row r="13" spans="2:13" ht="14.25" customHeight="1" x14ac:dyDescent="0.3">
      <c r="B13" s="120" t="s">
        <v>9</v>
      </c>
      <c r="C13" s="101"/>
      <c r="D13" s="101"/>
      <c r="E13" s="101"/>
      <c r="F13" s="101"/>
      <c r="G13" s="89">
        <v>3449328.11</v>
      </c>
      <c r="H13" s="86">
        <v>3956208</v>
      </c>
      <c r="I13" s="86">
        <v>3897850</v>
      </c>
      <c r="J13" s="86">
        <v>3770256.71</v>
      </c>
      <c r="K13" s="86"/>
      <c r="L13" s="86"/>
    </row>
    <row r="14" spans="2:13" ht="17.25" customHeight="1" x14ac:dyDescent="0.3">
      <c r="B14" s="115" t="s">
        <v>10</v>
      </c>
      <c r="C14" s="114"/>
      <c r="D14" s="114"/>
      <c r="E14" s="114"/>
      <c r="F14" s="114"/>
      <c r="G14" s="85">
        <v>8076.18</v>
      </c>
      <c r="H14" s="86">
        <v>132723</v>
      </c>
      <c r="I14" s="86">
        <v>164912</v>
      </c>
      <c r="J14" s="86">
        <v>116812.46</v>
      </c>
      <c r="K14" s="86"/>
      <c r="L14" s="86"/>
    </row>
    <row r="15" spans="2:13" ht="17.25" customHeight="1" x14ac:dyDescent="0.3">
      <c r="B15" s="14" t="s">
        <v>1</v>
      </c>
      <c r="C15" s="15"/>
      <c r="D15" s="15"/>
      <c r="E15" s="15"/>
      <c r="F15" s="15"/>
      <c r="G15" s="87">
        <f>G13+G14</f>
        <v>3457404.29</v>
      </c>
      <c r="H15" s="87">
        <f t="shared" ref="H15:J15" si="1">H13+H14</f>
        <v>4088931</v>
      </c>
      <c r="I15" s="87">
        <f t="shared" si="1"/>
        <v>4062762</v>
      </c>
      <c r="J15" s="87">
        <f t="shared" si="1"/>
        <v>3887069.17</v>
      </c>
      <c r="K15" s="88">
        <f>J15/G15*100</f>
        <v>112.42738320313705</v>
      </c>
      <c r="L15" s="88">
        <f>J15/I15*100</f>
        <v>95.675532310285462</v>
      </c>
    </row>
    <row r="16" spans="2:13" x14ac:dyDescent="0.25">
      <c r="B16" s="119" t="s">
        <v>2</v>
      </c>
      <c r="C16" s="112"/>
      <c r="D16" s="112"/>
      <c r="E16" s="112"/>
      <c r="F16" s="112"/>
      <c r="G16" s="90">
        <f>G12-G15</f>
        <v>196951.32243214548</v>
      </c>
      <c r="H16" s="90">
        <f t="shared" ref="H16:J16" si="2">H12-H15</f>
        <v>117742.45000000019</v>
      </c>
      <c r="I16" s="90">
        <f t="shared" si="2"/>
        <v>44139.35999999987</v>
      </c>
      <c r="J16" s="90">
        <f t="shared" si="2"/>
        <v>190728.26000000024</v>
      </c>
      <c r="K16" s="88">
        <f>J16/G16*100</f>
        <v>96.840304317180085</v>
      </c>
      <c r="L16" s="88">
        <f>J16/I16*100</f>
        <v>432.10472467204062</v>
      </c>
    </row>
    <row r="17" spans="1:49" ht="17.45" x14ac:dyDescent="0.3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9" t="s">
        <v>29</v>
      </c>
      <c r="C18" s="99"/>
      <c r="D18" s="99"/>
      <c r="E18" s="99"/>
      <c r="F18" s="99"/>
      <c r="G18" s="7"/>
      <c r="H18" s="7"/>
      <c r="I18" s="7"/>
      <c r="J18" s="7"/>
      <c r="K18" s="1"/>
      <c r="L18" s="1"/>
      <c r="M18" s="1"/>
    </row>
    <row r="19" spans="1:49" ht="25.5" x14ac:dyDescent="0.25">
      <c r="B19" s="102" t="s">
        <v>3</v>
      </c>
      <c r="C19" s="102"/>
      <c r="D19" s="102"/>
      <c r="E19" s="102"/>
      <c r="F19" s="102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3">
      <c r="B20" s="103">
        <v>1</v>
      </c>
      <c r="C20" s="104"/>
      <c r="D20" s="104"/>
      <c r="E20" s="104"/>
      <c r="F20" s="104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0" t="s">
        <v>11</v>
      </c>
      <c r="C21" s="105"/>
      <c r="D21" s="105"/>
      <c r="E21" s="105"/>
      <c r="F21" s="105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ht="15.75" customHeight="1" x14ac:dyDescent="0.3">
      <c r="B22" s="100" t="s">
        <v>12</v>
      </c>
      <c r="C22" s="101"/>
      <c r="D22" s="101"/>
      <c r="E22" s="101"/>
      <c r="F22" s="101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21.75" customHeight="1" x14ac:dyDescent="0.3">
      <c r="B23" s="106" t="s">
        <v>23</v>
      </c>
      <c r="C23" s="107"/>
      <c r="D23" s="107"/>
      <c r="E23" s="107"/>
      <c r="F23" s="108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0" t="s">
        <v>5</v>
      </c>
      <c r="C24" s="101"/>
      <c r="D24" s="101"/>
      <c r="E24" s="101"/>
      <c r="F24" s="101"/>
      <c r="G24" s="89">
        <v>419236.67</v>
      </c>
      <c r="H24" s="86">
        <v>0</v>
      </c>
      <c r="I24" s="86">
        <v>0</v>
      </c>
      <c r="J24" s="86">
        <v>616187.99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0" t="s">
        <v>28</v>
      </c>
      <c r="C25" s="101"/>
      <c r="D25" s="101"/>
      <c r="E25" s="101"/>
      <c r="F25" s="101"/>
      <c r="G25" s="89">
        <v>616187.99</v>
      </c>
      <c r="H25" s="86">
        <v>0</v>
      </c>
      <c r="I25" s="86">
        <v>0</v>
      </c>
      <c r="J25" s="86">
        <v>806916.25372685643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ht="26.25" customHeight="1" x14ac:dyDescent="0.3">
      <c r="A26" s="35"/>
      <c r="B26" s="106" t="s">
        <v>30</v>
      </c>
      <c r="C26" s="107"/>
      <c r="D26" s="107"/>
      <c r="E26" s="107"/>
      <c r="F26" s="108"/>
      <c r="G26" s="94">
        <f>G24+G25</f>
        <v>1035424.6599999999</v>
      </c>
      <c r="H26" s="94">
        <f t="shared" ref="H26:J26" si="4">H24+H25</f>
        <v>0</v>
      </c>
      <c r="I26" s="94">
        <f t="shared" si="4"/>
        <v>0</v>
      </c>
      <c r="J26" s="94">
        <f t="shared" si="4"/>
        <v>1423104.2437268565</v>
      </c>
      <c r="K26" s="93">
        <f>J26/G26*100</f>
        <v>137.44160233993816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8" t="s">
        <v>31</v>
      </c>
      <c r="C27" s="118"/>
      <c r="D27" s="118"/>
      <c r="E27" s="118"/>
      <c r="F27" s="118"/>
      <c r="G27" s="94">
        <f>G16+G26</f>
        <v>1232375.9824321454</v>
      </c>
      <c r="H27" s="94">
        <f t="shared" ref="H27:J27" si="5">H16+H26</f>
        <v>117742.45000000019</v>
      </c>
      <c r="I27" s="94">
        <f t="shared" si="5"/>
        <v>44139.35999999987</v>
      </c>
      <c r="J27" s="94">
        <f t="shared" si="5"/>
        <v>1613832.5037268568</v>
      </c>
      <c r="K27" s="93">
        <f>J27/G27*100</f>
        <v>130.95293374201361</v>
      </c>
      <c r="L27" s="93">
        <f>J27/I27*100</f>
        <v>3656.2208961046595</v>
      </c>
    </row>
    <row r="29" spans="1:49" ht="14.45" x14ac:dyDescent="0.3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8" t="s">
        <v>39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49" ht="15" customHeight="1" x14ac:dyDescent="0.25">
      <c r="B31" s="98" t="s">
        <v>40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49" ht="15" customHeight="1" x14ac:dyDescent="0.25">
      <c r="B32" s="98" t="s">
        <v>27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 ht="36.75" customHeight="1" x14ac:dyDescent="0.2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 ht="15" customHeight="1" x14ac:dyDescent="0.25">
      <c r="B34" s="110" t="s">
        <v>41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2:12" x14ac:dyDescent="0.25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8"/>
  <sheetViews>
    <sheetView zoomScale="90" zoomScaleNormal="90" workbookViewId="0">
      <selection activeCell="G31" sqref="G31:J3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7.45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9" t="s">
        <v>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9" t="s">
        <v>26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17.45" x14ac:dyDescent="0.3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9" t="s">
        <v>15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2:12" ht="17.45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1" t="s">
        <v>3</v>
      </c>
      <c r="C8" s="122"/>
      <c r="D8" s="122"/>
      <c r="E8" s="122"/>
      <c r="F8" s="123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ht="14.45" x14ac:dyDescent="0.3">
      <c r="B9" s="124">
        <v>1</v>
      </c>
      <c r="C9" s="125"/>
      <c r="D9" s="125"/>
      <c r="E9" s="125"/>
      <c r="F9" s="126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ht="14.45" x14ac:dyDescent="0.3">
      <c r="B10" s="65"/>
      <c r="C10" s="66"/>
      <c r="D10" s="67"/>
      <c r="E10" s="68"/>
      <c r="F10" s="60" t="s">
        <v>42</v>
      </c>
      <c r="G10" s="65">
        <f>G11</f>
        <v>3654355.6124321455</v>
      </c>
      <c r="H10" s="65">
        <f>H11</f>
        <v>4206673.4499999993</v>
      </c>
      <c r="I10" s="65">
        <f>I11</f>
        <v>4106901.36</v>
      </c>
      <c r="J10" s="65">
        <f>J11</f>
        <v>4077797.43</v>
      </c>
      <c r="K10" s="69">
        <f t="shared" ref="K10:K26" si="0">(J10*100)/G10</f>
        <v>111.58731832576179</v>
      </c>
      <c r="L10" s="69">
        <f t="shared" ref="L10:L26" si="1">(J10*100)/I10</f>
        <v>99.291340905251261</v>
      </c>
    </row>
    <row r="11" spans="2:12" ht="14.45" x14ac:dyDescent="0.3">
      <c r="B11" s="65" t="s">
        <v>55</v>
      </c>
      <c r="C11" s="65"/>
      <c r="D11" s="65"/>
      <c r="E11" s="65"/>
      <c r="F11" s="65" t="s">
        <v>56</v>
      </c>
      <c r="G11" s="65">
        <f>G12+G16+G20+G24</f>
        <v>3654355.6124321455</v>
      </c>
      <c r="H11" s="65">
        <f>H12+H16+H20+H24</f>
        <v>4206673.4499999993</v>
      </c>
      <c r="I11" s="65">
        <f>I12+I16+I20+I24</f>
        <v>4106901.36</v>
      </c>
      <c r="J11" s="65">
        <f>J12+J16+J20+J24</f>
        <v>4077797.43</v>
      </c>
      <c r="K11" s="65">
        <f t="shared" si="0"/>
        <v>111.58731832576179</v>
      </c>
      <c r="L11" s="65">
        <f t="shared" si="1"/>
        <v>99.291340905251261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>G13</f>
        <v>222619.4584909417</v>
      </c>
      <c r="H12" s="65">
        <f>H13</f>
        <v>218776.83</v>
      </c>
      <c r="I12" s="65">
        <f>I13</f>
        <v>208290.44</v>
      </c>
      <c r="J12" s="65">
        <f>J13</f>
        <v>208290.44</v>
      </c>
      <c r="K12" s="65">
        <f t="shared" si="0"/>
        <v>93.563447423656029</v>
      </c>
      <c r="L12" s="65">
        <f t="shared" si="1"/>
        <v>100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>G14+G15</f>
        <v>222619.4584909417</v>
      </c>
      <c r="H13" s="65">
        <f>H14+H15</f>
        <v>218776.83</v>
      </c>
      <c r="I13" s="65">
        <f>I14+I15</f>
        <v>208290.44</v>
      </c>
      <c r="J13" s="65">
        <f>J14+J15</f>
        <v>208290.44</v>
      </c>
      <c r="K13" s="65">
        <f t="shared" si="0"/>
        <v>93.563447423656029</v>
      </c>
      <c r="L13" s="65">
        <f t="shared" si="1"/>
        <v>100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95">
        <v>19616.883668458428</v>
      </c>
      <c r="H14" s="66">
        <v>218776.83</v>
      </c>
      <c r="I14" s="66">
        <v>22416.73</v>
      </c>
      <c r="J14" s="66">
        <v>22416.73</v>
      </c>
      <c r="K14" s="66">
        <f t="shared" si="0"/>
        <v>114.27263564825735</v>
      </c>
      <c r="L14" s="66">
        <f t="shared" si="1"/>
        <v>100</v>
      </c>
    </row>
    <row r="15" spans="2:12" x14ac:dyDescent="0.25">
      <c r="B15" s="66"/>
      <c r="C15" s="66"/>
      <c r="D15" s="66"/>
      <c r="E15" s="66" t="s">
        <v>63</v>
      </c>
      <c r="F15" s="66" t="s">
        <v>64</v>
      </c>
      <c r="G15" s="95">
        <v>203002.57482248326</v>
      </c>
      <c r="H15" s="66">
        <v>0</v>
      </c>
      <c r="I15" s="66">
        <v>185873.71</v>
      </c>
      <c r="J15" s="66">
        <v>185873.71</v>
      </c>
      <c r="K15" s="66">
        <f t="shared" si="0"/>
        <v>91.562242578715228</v>
      </c>
      <c r="L15" s="66">
        <f t="shared" si="1"/>
        <v>100</v>
      </c>
    </row>
    <row r="16" spans="2:12" x14ac:dyDescent="0.25">
      <c r="B16" s="65"/>
      <c r="C16" s="65" t="s">
        <v>65</v>
      </c>
      <c r="D16" s="65"/>
      <c r="E16" s="65"/>
      <c r="F16" s="65" t="s">
        <v>66</v>
      </c>
      <c r="G16" s="65">
        <f>G17</f>
        <v>1224167.6939412039</v>
      </c>
      <c r="H16" s="65">
        <f>H17</f>
        <v>1374816.77</v>
      </c>
      <c r="I16" s="65">
        <f>I17</f>
        <v>1312947.53</v>
      </c>
      <c r="J16" s="65">
        <f>J17</f>
        <v>1312947.53</v>
      </c>
      <c r="K16" s="65">
        <f t="shared" si="0"/>
        <v>107.25226098501012</v>
      </c>
      <c r="L16" s="65">
        <f t="shared" si="1"/>
        <v>100</v>
      </c>
    </row>
    <row r="17" spans="2:12" x14ac:dyDescent="0.25">
      <c r="B17" s="65"/>
      <c r="C17" s="65"/>
      <c r="D17" s="65" t="s">
        <v>67</v>
      </c>
      <c r="E17" s="65"/>
      <c r="F17" s="65" t="s">
        <v>68</v>
      </c>
      <c r="G17" s="65">
        <f>G18+G19</f>
        <v>1224167.6939412039</v>
      </c>
      <c r="H17" s="65">
        <f>H18+H19</f>
        <v>1374816.77</v>
      </c>
      <c r="I17" s="65">
        <f>I18+I19</f>
        <v>1312947.53</v>
      </c>
      <c r="J17" s="65">
        <f>J18+J19</f>
        <v>1312947.53</v>
      </c>
      <c r="K17" s="65">
        <f t="shared" si="0"/>
        <v>107.25226098501012</v>
      </c>
      <c r="L17" s="65">
        <f t="shared" si="1"/>
        <v>100</v>
      </c>
    </row>
    <row r="18" spans="2:12" ht="14.45" x14ac:dyDescent="0.3">
      <c r="B18" s="66"/>
      <c r="C18" s="66"/>
      <c r="D18" s="66"/>
      <c r="E18" s="66" t="s">
        <v>69</v>
      </c>
      <c r="F18" s="66" t="s">
        <v>70</v>
      </c>
      <c r="G18" s="95">
        <v>973249.14327427174</v>
      </c>
      <c r="H18" s="66">
        <v>989868.07</v>
      </c>
      <c r="I18" s="66">
        <v>1058919.79</v>
      </c>
      <c r="J18" s="66">
        <v>1058919.79</v>
      </c>
      <c r="K18" s="66">
        <f t="shared" si="0"/>
        <v>108.80254016330383</v>
      </c>
      <c r="L18" s="66">
        <f t="shared" si="1"/>
        <v>100</v>
      </c>
    </row>
    <row r="19" spans="2:12" x14ac:dyDescent="0.25">
      <c r="B19" s="66"/>
      <c r="C19" s="66"/>
      <c r="D19" s="66"/>
      <c r="E19" s="66" t="s">
        <v>71</v>
      </c>
      <c r="F19" s="66" t="s">
        <v>72</v>
      </c>
      <c r="G19" s="95">
        <v>250918.55066693207</v>
      </c>
      <c r="H19" s="66">
        <v>384948.7</v>
      </c>
      <c r="I19" s="66">
        <v>254027.74</v>
      </c>
      <c r="J19" s="66">
        <v>254027.74</v>
      </c>
      <c r="K19" s="66">
        <f t="shared" si="0"/>
        <v>101.23912294439921</v>
      </c>
      <c r="L19" s="66">
        <f t="shared" si="1"/>
        <v>100</v>
      </c>
    </row>
    <row r="20" spans="2:12" x14ac:dyDescent="0.25">
      <c r="B20" s="65"/>
      <c r="C20" s="65" t="s">
        <v>73</v>
      </c>
      <c r="D20" s="65"/>
      <c r="E20" s="65"/>
      <c r="F20" s="65" t="s">
        <v>74</v>
      </c>
      <c r="G20" s="65">
        <f>G21</f>
        <v>2207568.46</v>
      </c>
      <c r="H20" s="65">
        <f>H21</f>
        <v>2608700</v>
      </c>
      <c r="I20" s="65">
        <f>I21</f>
        <v>2582531</v>
      </c>
      <c r="J20" s="65">
        <f>J21</f>
        <v>2553427.0699999998</v>
      </c>
      <c r="K20" s="65">
        <f t="shared" si="0"/>
        <v>115.66694833101573</v>
      </c>
      <c r="L20" s="65">
        <f t="shared" si="1"/>
        <v>98.873046248041149</v>
      </c>
    </row>
    <row r="21" spans="2:12" x14ac:dyDescent="0.25">
      <c r="B21" s="65"/>
      <c r="C21" s="65"/>
      <c r="D21" s="65" t="s">
        <v>75</v>
      </c>
      <c r="E21" s="65"/>
      <c r="F21" s="65" t="s">
        <v>76</v>
      </c>
      <c r="G21" s="65">
        <f>G22+G23</f>
        <v>2207568.46</v>
      </c>
      <c r="H21" s="65">
        <f>H22+H23</f>
        <v>2608700</v>
      </c>
      <c r="I21" s="65">
        <f>I22+I23</f>
        <v>2582531</v>
      </c>
      <c r="J21" s="65">
        <f>J22+J23</f>
        <v>2553427.0699999998</v>
      </c>
      <c r="K21" s="65">
        <f t="shared" si="0"/>
        <v>115.66694833101573</v>
      </c>
      <c r="L21" s="65">
        <f t="shared" si="1"/>
        <v>98.873046248041149</v>
      </c>
    </row>
    <row r="22" spans="2:12" ht="14.45" x14ac:dyDescent="0.3">
      <c r="B22" s="66"/>
      <c r="C22" s="66"/>
      <c r="D22" s="66"/>
      <c r="E22" s="66" t="s">
        <v>77</v>
      </c>
      <c r="F22" s="66" t="s">
        <v>78</v>
      </c>
      <c r="G22" s="66">
        <v>2207568.46</v>
      </c>
      <c r="H22" s="66">
        <v>2608700</v>
      </c>
      <c r="I22" s="66">
        <v>2550342</v>
      </c>
      <c r="J22" s="66">
        <v>2521238.3199999998</v>
      </c>
      <c r="K22" s="66">
        <f t="shared" si="0"/>
        <v>114.20883953016795</v>
      </c>
      <c r="L22" s="66">
        <f t="shared" si="1"/>
        <v>98.858832266417593</v>
      </c>
    </row>
    <row r="23" spans="2:12" ht="14.45" x14ac:dyDescent="0.3">
      <c r="B23" s="66"/>
      <c r="C23" s="66"/>
      <c r="D23" s="66"/>
      <c r="E23" s="66" t="s">
        <v>79</v>
      </c>
      <c r="F23" s="66" t="s">
        <v>80</v>
      </c>
      <c r="G23" s="66">
        <v>0</v>
      </c>
      <c r="H23" s="66">
        <v>0</v>
      </c>
      <c r="I23" s="66">
        <v>32189</v>
      </c>
      <c r="J23" s="66">
        <v>32188.75</v>
      </c>
      <c r="K23" s="66" t="e">
        <f t="shared" si="0"/>
        <v>#DIV/0!</v>
      </c>
      <c r="L23" s="66">
        <f t="shared" si="1"/>
        <v>99.999223337164864</v>
      </c>
    </row>
    <row r="24" spans="2:12" ht="14.45" x14ac:dyDescent="0.3">
      <c r="B24" s="65"/>
      <c r="C24" s="65" t="s">
        <v>81</v>
      </c>
      <c r="D24" s="65"/>
      <c r="E24" s="65"/>
      <c r="F24" s="65" t="s">
        <v>82</v>
      </c>
      <c r="G24" s="65">
        <f t="shared" ref="G24:J25" si="2">G25</f>
        <v>0</v>
      </c>
      <c r="H24" s="65">
        <f t="shared" si="2"/>
        <v>4379.8500000000004</v>
      </c>
      <c r="I24" s="65">
        <f t="shared" si="2"/>
        <v>3132.39</v>
      </c>
      <c r="J24" s="65">
        <f t="shared" si="2"/>
        <v>3132.39</v>
      </c>
      <c r="K24" s="65" t="e">
        <f t="shared" si="0"/>
        <v>#DIV/0!</v>
      </c>
      <c r="L24" s="65">
        <f t="shared" si="1"/>
        <v>100</v>
      </c>
    </row>
    <row r="25" spans="2:12" ht="14.45" x14ac:dyDescent="0.3">
      <c r="B25" s="65"/>
      <c r="C25" s="65"/>
      <c r="D25" s="65" t="s">
        <v>83</v>
      </c>
      <c r="E25" s="65"/>
      <c r="F25" s="65" t="s">
        <v>84</v>
      </c>
      <c r="G25" s="65">
        <f t="shared" si="2"/>
        <v>0</v>
      </c>
      <c r="H25" s="65">
        <f t="shared" si="2"/>
        <v>4379.8500000000004</v>
      </c>
      <c r="I25" s="65">
        <f t="shared" si="2"/>
        <v>3132.39</v>
      </c>
      <c r="J25" s="65">
        <f t="shared" si="2"/>
        <v>3132.39</v>
      </c>
      <c r="K25" s="65" t="e">
        <f t="shared" si="0"/>
        <v>#DIV/0!</v>
      </c>
      <c r="L25" s="65">
        <f t="shared" si="1"/>
        <v>100</v>
      </c>
    </row>
    <row r="26" spans="2:12" ht="14.45" x14ac:dyDescent="0.3">
      <c r="B26" s="66"/>
      <c r="C26" s="66"/>
      <c r="D26" s="66"/>
      <c r="E26" s="66" t="s">
        <v>85</v>
      </c>
      <c r="F26" s="66" t="s">
        <v>86</v>
      </c>
      <c r="G26" s="95">
        <v>0</v>
      </c>
      <c r="H26" s="66">
        <v>4379.8500000000004</v>
      </c>
      <c r="I26" s="66">
        <v>3132.39</v>
      </c>
      <c r="J26" s="66">
        <v>3132.39</v>
      </c>
      <c r="K26" s="66" t="e">
        <f t="shared" si="0"/>
        <v>#DIV/0!</v>
      </c>
      <c r="L26" s="66">
        <f t="shared" si="1"/>
        <v>100</v>
      </c>
    </row>
    <row r="27" spans="2:12" ht="14.45" x14ac:dyDescent="0.3">
      <c r="F27" s="35"/>
    </row>
    <row r="28" spans="2:12" ht="14.45" x14ac:dyDescent="0.3">
      <c r="F28" s="35"/>
    </row>
    <row r="29" spans="2:12" ht="36.75" customHeight="1" x14ac:dyDescent="0.25">
      <c r="B29" s="121" t="s">
        <v>3</v>
      </c>
      <c r="C29" s="122"/>
      <c r="D29" s="122"/>
      <c r="E29" s="122"/>
      <c r="F29" s="123"/>
      <c r="G29" s="28" t="s">
        <v>50</v>
      </c>
      <c r="H29" s="28" t="s">
        <v>47</v>
      </c>
      <c r="I29" s="28" t="s">
        <v>48</v>
      </c>
      <c r="J29" s="28" t="s">
        <v>51</v>
      </c>
      <c r="K29" s="28" t="s">
        <v>6</v>
      </c>
      <c r="L29" s="28" t="s">
        <v>22</v>
      </c>
    </row>
    <row r="30" spans="2:12" ht="14.45" x14ac:dyDescent="0.3">
      <c r="B30" s="124">
        <v>1</v>
      </c>
      <c r="C30" s="125"/>
      <c r="D30" s="125"/>
      <c r="E30" s="125"/>
      <c r="F30" s="126"/>
      <c r="G30" s="30">
        <v>2</v>
      </c>
      <c r="H30" s="30">
        <v>3</v>
      </c>
      <c r="I30" s="30">
        <v>4</v>
      </c>
      <c r="J30" s="30">
        <v>5</v>
      </c>
      <c r="K30" s="30" t="s">
        <v>13</v>
      </c>
      <c r="L30" s="30" t="s">
        <v>14</v>
      </c>
    </row>
    <row r="31" spans="2:12" ht="14.45" x14ac:dyDescent="0.3">
      <c r="B31" s="65"/>
      <c r="C31" s="66"/>
      <c r="D31" s="67"/>
      <c r="E31" s="68"/>
      <c r="F31" s="8" t="s">
        <v>21</v>
      </c>
      <c r="G31" s="65">
        <f>G32+G73</f>
        <v>3457404.2900000005</v>
      </c>
      <c r="H31" s="65">
        <f>H32+H73</f>
        <v>4088931</v>
      </c>
      <c r="I31" s="65">
        <f>I32+I73</f>
        <v>4062762</v>
      </c>
      <c r="J31" s="65">
        <f>J32+J73</f>
        <v>3887069.17</v>
      </c>
      <c r="K31" s="70">
        <f t="shared" ref="K31:K62" si="3">(J31*100)/G31</f>
        <v>112.42738320313704</v>
      </c>
      <c r="L31" s="70">
        <f t="shared" ref="L31:L62" si="4">(J31*100)/I31</f>
        <v>95.675532310285462</v>
      </c>
    </row>
    <row r="32" spans="2:12" ht="14.45" x14ac:dyDescent="0.3">
      <c r="B32" s="65" t="s">
        <v>87</v>
      </c>
      <c r="C32" s="65"/>
      <c r="D32" s="65"/>
      <c r="E32" s="65"/>
      <c r="F32" s="65" t="s">
        <v>88</v>
      </c>
      <c r="G32" s="65">
        <f>G33+G42+G68</f>
        <v>3449328.1100000003</v>
      </c>
      <c r="H32" s="65">
        <f>H33+H42+H68</f>
        <v>3956208</v>
      </c>
      <c r="I32" s="65">
        <f>I33+I42+I68</f>
        <v>3897850</v>
      </c>
      <c r="J32" s="65">
        <f>J33+J42+J68</f>
        <v>3770256.71</v>
      </c>
      <c r="K32" s="65">
        <f t="shared" si="3"/>
        <v>109.30409023918573</v>
      </c>
      <c r="L32" s="65">
        <f t="shared" si="4"/>
        <v>96.726572597714124</v>
      </c>
    </row>
    <row r="33" spans="2:12" ht="14.45" x14ac:dyDescent="0.3">
      <c r="B33" s="65"/>
      <c r="C33" s="65" t="s">
        <v>89</v>
      </c>
      <c r="D33" s="65"/>
      <c r="E33" s="65"/>
      <c r="F33" s="65" t="s">
        <v>90</v>
      </c>
      <c r="G33" s="65">
        <f>G34+G37+G39</f>
        <v>1818149.25</v>
      </c>
      <c r="H33" s="65">
        <f>H34+H37+H39</f>
        <v>2154640</v>
      </c>
      <c r="I33" s="65">
        <f>I34+I37+I39</f>
        <v>2098703</v>
      </c>
      <c r="J33" s="65">
        <f>J34+J37+J39</f>
        <v>2097680.2999999998</v>
      </c>
      <c r="K33" s="65">
        <f t="shared" si="3"/>
        <v>115.37448314542932</v>
      </c>
      <c r="L33" s="65">
        <f t="shared" si="4"/>
        <v>99.951269903364107</v>
      </c>
    </row>
    <row r="34" spans="2:12" x14ac:dyDescent="0.25">
      <c r="B34" s="65"/>
      <c r="C34" s="65"/>
      <c r="D34" s="65" t="s">
        <v>91</v>
      </c>
      <c r="E34" s="65"/>
      <c r="F34" s="65" t="s">
        <v>92</v>
      </c>
      <c r="G34" s="65">
        <f>G35+G36</f>
        <v>1354259.51</v>
      </c>
      <c r="H34" s="65">
        <f>H35+H36</f>
        <v>1612403</v>
      </c>
      <c r="I34" s="65">
        <f>I35+I36</f>
        <v>1560347</v>
      </c>
      <c r="J34" s="65">
        <f>J35+J36</f>
        <v>1559497.59</v>
      </c>
      <c r="K34" s="65">
        <f t="shared" si="3"/>
        <v>115.15500378505742</v>
      </c>
      <c r="L34" s="65">
        <f t="shared" si="4"/>
        <v>99.945562749824234</v>
      </c>
    </row>
    <row r="35" spans="2:12" x14ac:dyDescent="0.25">
      <c r="B35" s="66"/>
      <c r="C35" s="66"/>
      <c r="D35" s="66"/>
      <c r="E35" s="66" t="s">
        <v>93</v>
      </c>
      <c r="F35" s="66" t="s">
        <v>94</v>
      </c>
      <c r="G35" s="66">
        <v>1314852.75</v>
      </c>
      <c r="H35" s="66">
        <v>1565950</v>
      </c>
      <c r="I35" s="66">
        <v>1514894</v>
      </c>
      <c r="J35" s="66">
        <v>1514488.99</v>
      </c>
      <c r="K35" s="66">
        <f t="shared" si="3"/>
        <v>115.18316328577478</v>
      </c>
      <c r="L35" s="66">
        <f t="shared" si="4"/>
        <v>99.973264796084749</v>
      </c>
    </row>
    <row r="36" spans="2:12" x14ac:dyDescent="0.25">
      <c r="B36" s="66"/>
      <c r="C36" s="66"/>
      <c r="D36" s="66"/>
      <c r="E36" s="66" t="s">
        <v>95</v>
      </c>
      <c r="F36" s="66" t="s">
        <v>96</v>
      </c>
      <c r="G36" s="66">
        <v>39406.76</v>
      </c>
      <c r="H36" s="66">
        <v>46453</v>
      </c>
      <c r="I36" s="66">
        <v>45453</v>
      </c>
      <c r="J36" s="66">
        <v>45008.6</v>
      </c>
      <c r="K36" s="66">
        <f t="shared" si="3"/>
        <v>114.21542902791298</v>
      </c>
      <c r="L36" s="66">
        <f t="shared" si="4"/>
        <v>99.022286757749768</v>
      </c>
    </row>
    <row r="37" spans="2:12" ht="14.45" x14ac:dyDescent="0.3">
      <c r="B37" s="65"/>
      <c r="C37" s="65"/>
      <c r="D37" s="65" t="s">
        <v>97</v>
      </c>
      <c r="E37" s="65"/>
      <c r="F37" s="65" t="s">
        <v>98</v>
      </c>
      <c r="G37" s="65">
        <f>G38</f>
        <v>106386.87</v>
      </c>
      <c r="H37" s="65">
        <f>H38</f>
        <v>106178</v>
      </c>
      <c r="I37" s="65">
        <f>I38</f>
        <v>128678</v>
      </c>
      <c r="J37" s="65">
        <f>J38</f>
        <v>128621.39</v>
      </c>
      <c r="K37" s="65">
        <f t="shared" si="3"/>
        <v>120.89968433134653</v>
      </c>
      <c r="L37" s="65">
        <f t="shared" si="4"/>
        <v>99.956006465751727</v>
      </c>
    </row>
    <row r="38" spans="2:12" ht="14.45" x14ac:dyDescent="0.3">
      <c r="B38" s="66"/>
      <c r="C38" s="66"/>
      <c r="D38" s="66"/>
      <c r="E38" s="66" t="s">
        <v>99</v>
      </c>
      <c r="F38" s="66" t="s">
        <v>98</v>
      </c>
      <c r="G38" s="66">
        <v>106386.87</v>
      </c>
      <c r="H38" s="66">
        <v>106178</v>
      </c>
      <c r="I38" s="66">
        <v>128678</v>
      </c>
      <c r="J38" s="66">
        <v>128621.39</v>
      </c>
      <c r="K38" s="66">
        <f t="shared" si="3"/>
        <v>120.89968433134653</v>
      </c>
      <c r="L38" s="66">
        <f t="shared" si="4"/>
        <v>99.956006465751727</v>
      </c>
    </row>
    <row r="39" spans="2:12" x14ac:dyDescent="0.25">
      <c r="B39" s="65"/>
      <c r="C39" s="65"/>
      <c r="D39" s="65" t="s">
        <v>100</v>
      </c>
      <c r="E39" s="65"/>
      <c r="F39" s="65" t="s">
        <v>101</v>
      </c>
      <c r="G39" s="65">
        <f>G40+G41</f>
        <v>357502.87</v>
      </c>
      <c r="H39" s="65">
        <f>H40+H41</f>
        <v>436059</v>
      </c>
      <c r="I39" s="65">
        <f>I40+I41</f>
        <v>409678</v>
      </c>
      <c r="J39" s="65">
        <f>J40+J41</f>
        <v>409561.32</v>
      </c>
      <c r="K39" s="65">
        <f t="shared" si="3"/>
        <v>114.56168729498592</v>
      </c>
      <c r="L39" s="65">
        <f t="shared" si="4"/>
        <v>99.971519095484751</v>
      </c>
    </row>
    <row r="40" spans="2:12" ht="14.45" x14ac:dyDescent="0.3">
      <c r="B40" s="66"/>
      <c r="C40" s="66"/>
      <c r="D40" s="66"/>
      <c r="E40" s="66" t="s">
        <v>102</v>
      </c>
      <c r="F40" s="66" t="s">
        <v>103</v>
      </c>
      <c r="G40" s="66">
        <v>134050.07</v>
      </c>
      <c r="H40" s="66">
        <v>163613</v>
      </c>
      <c r="I40" s="66">
        <v>152313</v>
      </c>
      <c r="J40" s="66">
        <v>152222.23000000001</v>
      </c>
      <c r="K40" s="66">
        <f t="shared" si="3"/>
        <v>113.55624804970263</v>
      </c>
      <c r="L40" s="66">
        <f t="shared" si="4"/>
        <v>99.940405612127677</v>
      </c>
    </row>
    <row r="41" spans="2:12" ht="14.45" x14ac:dyDescent="0.3">
      <c r="B41" s="66"/>
      <c r="C41" s="66"/>
      <c r="D41" s="66"/>
      <c r="E41" s="66" t="s">
        <v>104</v>
      </c>
      <c r="F41" s="66" t="s">
        <v>105</v>
      </c>
      <c r="G41" s="66">
        <v>223452.79999999999</v>
      </c>
      <c r="H41" s="66">
        <v>272446</v>
      </c>
      <c r="I41" s="66">
        <v>257365</v>
      </c>
      <c r="J41" s="66">
        <v>257339.09</v>
      </c>
      <c r="K41" s="66">
        <f t="shared" si="3"/>
        <v>115.16485360666772</v>
      </c>
      <c r="L41" s="66">
        <f t="shared" si="4"/>
        <v>99.989932586015968</v>
      </c>
    </row>
    <row r="42" spans="2:12" ht="14.45" x14ac:dyDescent="0.3">
      <c r="B42" s="65"/>
      <c r="C42" s="65" t="s">
        <v>106</v>
      </c>
      <c r="D42" s="65"/>
      <c r="E42" s="65"/>
      <c r="F42" s="65" t="s">
        <v>107</v>
      </c>
      <c r="G42" s="65">
        <f>G43+G47+G54+G63</f>
        <v>1620591.61</v>
      </c>
      <c r="H42" s="65">
        <f>H43+H47+H54+H63</f>
        <v>1788948</v>
      </c>
      <c r="I42" s="65">
        <f>I43+I47+I54+I63</f>
        <v>1785998</v>
      </c>
      <c r="J42" s="65">
        <f>J43+J47+J54+J63</f>
        <v>1659906.3600000003</v>
      </c>
      <c r="K42" s="65">
        <f t="shared" si="3"/>
        <v>102.4259504836015</v>
      </c>
      <c r="L42" s="65">
        <f t="shared" si="4"/>
        <v>92.939989854411948</v>
      </c>
    </row>
    <row r="43" spans="2:12" x14ac:dyDescent="0.25">
      <c r="B43" s="65"/>
      <c r="C43" s="65"/>
      <c r="D43" s="65" t="s">
        <v>108</v>
      </c>
      <c r="E43" s="65"/>
      <c r="F43" s="65" t="s">
        <v>109</v>
      </c>
      <c r="G43" s="65">
        <f>G44+G45+G46</f>
        <v>66402.680000000008</v>
      </c>
      <c r="H43" s="65">
        <f>H44+H45+H46</f>
        <v>72950</v>
      </c>
      <c r="I43" s="65">
        <f>I44+I45+I46</f>
        <v>73000</v>
      </c>
      <c r="J43" s="65">
        <f>J44+J45+J46</f>
        <v>73943.7</v>
      </c>
      <c r="K43" s="65">
        <f t="shared" si="3"/>
        <v>111.35649946658778</v>
      </c>
      <c r="L43" s="65">
        <f t="shared" si="4"/>
        <v>101.29273972602739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2185.41</v>
      </c>
      <c r="H44" s="66">
        <v>1925</v>
      </c>
      <c r="I44" s="66">
        <v>2025</v>
      </c>
      <c r="J44" s="66">
        <v>3759.42</v>
      </c>
      <c r="K44" s="66">
        <f t="shared" si="3"/>
        <v>172.02355622057189</v>
      </c>
      <c r="L44" s="66">
        <f t="shared" si="4"/>
        <v>185.65037037037038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66">
        <v>62410.91</v>
      </c>
      <c r="H45" s="66">
        <v>68352</v>
      </c>
      <c r="I45" s="66">
        <v>68102</v>
      </c>
      <c r="J45" s="66">
        <v>65966.63</v>
      </c>
      <c r="K45" s="66">
        <f t="shared" si="3"/>
        <v>105.69727312099759</v>
      </c>
      <c r="L45" s="66">
        <f t="shared" si="4"/>
        <v>96.864453320019976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1806.36</v>
      </c>
      <c r="H46" s="66">
        <v>2673</v>
      </c>
      <c r="I46" s="66">
        <v>2873</v>
      </c>
      <c r="J46" s="66">
        <v>4217.6499999999996</v>
      </c>
      <c r="K46" s="66">
        <f t="shared" si="3"/>
        <v>233.48889479395024</v>
      </c>
      <c r="L46" s="66">
        <f t="shared" si="4"/>
        <v>146.80299338670378</v>
      </c>
    </row>
    <row r="47" spans="2:12" x14ac:dyDescent="0.25">
      <c r="B47" s="65"/>
      <c r="C47" s="65"/>
      <c r="D47" s="65" t="s">
        <v>116</v>
      </c>
      <c r="E47" s="65"/>
      <c r="F47" s="65" t="s">
        <v>117</v>
      </c>
      <c r="G47" s="65">
        <f>G48+G49+G50+G51+G52+G53</f>
        <v>964606.84000000008</v>
      </c>
      <c r="H47" s="65">
        <f>H48+H49+H50+H51+H52+H53</f>
        <v>1300472</v>
      </c>
      <c r="I47" s="65">
        <f>I48+I49+I50+I51+I52+I53</f>
        <v>1300472</v>
      </c>
      <c r="J47" s="65">
        <f>J48+J49+J50+J51+J52+J53</f>
        <v>1143199.2300000002</v>
      </c>
      <c r="K47" s="65">
        <f t="shared" si="3"/>
        <v>118.51452660236164</v>
      </c>
      <c r="L47" s="65">
        <f t="shared" si="4"/>
        <v>87.906485491421591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66">
        <v>24540.720000000001</v>
      </c>
      <c r="H48" s="66">
        <v>22862</v>
      </c>
      <c r="I48" s="66">
        <v>22862</v>
      </c>
      <c r="J48" s="66">
        <v>25796.639999999999</v>
      </c>
      <c r="K48" s="66">
        <f t="shared" si="3"/>
        <v>105.1176982582418</v>
      </c>
      <c r="L48" s="66">
        <f t="shared" si="4"/>
        <v>112.83632228151518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66">
        <v>579347.6</v>
      </c>
      <c r="H49" s="66">
        <v>730303</v>
      </c>
      <c r="I49" s="66">
        <v>730303</v>
      </c>
      <c r="J49" s="66">
        <v>780543.29</v>
      </c>
      <c r="K49" s="66">
        <f t="shared" si="3"/>
        <v>134.7279750533186</v>
      </c>
      <c r="L49" s="66">
        <f t="shared" si="4"/>
        <v>106.87937609457992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v>281298.25</v>
      </c>
      <c r="H50" s="66">
        <v>424551</v>
      </c>
      <c r="I50" s="66">
        <v>424551</v>
      </c>
      <c r="J50" s="66">
        <v>248439.96</v>
      </c>
      <c r="K50" s="66">
        <f t="shared" si="3"/>
        <v>88.3190563752174</v>
      </c>
      <c r="L50" s="66">
        <f t="shared" si="4"/>
        <v>58.518284022414271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65897.8</v>
      </c>
      <c r="H51" s="66">
        <v>109714</v>
      </c>
      <c r="I51" s="66">
        <v>109714</v>
      </c>
      <c r="J51" s="66">
        <v>72759.37</v>
      </c>
      <c r="K51" s="66">
        <f t="shared" si="3"/>
        <v>110.41244169001089</v>
      </c>
      <c r="L51" s="66">
        <f t="shared" si="4"/>
        <v>66.317306815903166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7224.42</v>
      </c>
      <c r="H52" s="66">
        <v>6911</v>
      </c>
      <c r="I52" s="66">
        <v>6911</v>
      </c>
      <c r="J52" s="66">
        <v>13368.24</v>
      </c>
      <c r="K52" s="66">
        <f t="shared" si="3"/>
        <v>185.04239786723363</v>
      </c>
      <c r="L52" s="66">
        <f t="shared" si="4"/>
        <v>193.43423527709447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6298.05</v>
      </c>
      <c r="H53" s="66">
        <v>6131</v>
      </c>
      <c r="I53" s="66">
        <v>6131</v>
      </c>
      <c r="J53" s="66">
        <v>2291.73</v>
      </c>
      <c r="K53" s="66">
        <f t="shared" si="3"/>
        <v>36.387929597256296</v>
      </c>
      <c r="L53" s="66">
        <f t="shared" si="4"/>
        <v>37.37938346109933</v>
      </c>
    </row>
    <row r="54" spans="2:12" x14ac:dyDescent="0.25">
      <c r="B54" s="65"/>
      <c r="C54" s="65"/>
      <c r="D54" s="65" t="s">
        <v>130</v>
      </c>
      <c r="E54" s="65"/>
      <c r="F54" s="65" t="s">
        <v>131</v>
      </c>
      <c r="G54" s="65">
        <f>G55+G56+G57+G58+G59+G60+G61+G62</f>
        <v>289113.91000000003</v>
      </c>
      <c r="H54" s="65">
        <f>H55+H56+H57+H58+H59+H60+H61+H62</f>
        <v>288704</v>
      </c>
      <c r="I54" s="65">
        <f>I55+I56+I57+I58+I59+I60+I61+I62</f>
        <v>285704</v>
      </c>
      <c r="J54" s="65">
        <f>J55+J56+J57+J58+J59+J60+J61+J62</f>
        <v>231505.02000000002</v>
      </c>
      <c r="K54" s="65">
        <f t="shared" si="3"/>
        <v>80.073981912527131</v>
      </c>
      <c r="L54" s="65">
        <f t="shared" si="4"/>
        <v>81.029674068266459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29921.279999999999</v>
      </c>
      <c r="H55" s="66">
        <v>34426</v>
      </c>
      <c r="I55" s="66">
        <v>34426</v>
      </c>
      <c r="J55" s="66">
        <v>17211.439999999999</v>
      </c>
      <c r="K55" s="66">
        <f t="shared" si="3"/>
        <v>57.522405458590001</v>
      </c>
      <c r="L55" s="66">
        <f t="shared" si="4"/>
        <v>49.995468541218841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41541.5</v>
      </c>
      <c r="H56" s="66">
        <v>55190</v>
      </c>
      <c r="I56" s="66">
        <v>52190</v>
      </c>
      <c r="J56" s="66">
        <v>52119.8</v>
      </c>
      <c r="K56" s="66">
        <f t="shared" si="3"/>
        <v>125.46441510296933</v>
      </c>
      <c r="L56" s="66">
        <f t="shared" si="4"/>
        <v>99.865491473462356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8915.02</v>
      </c>
      <c r="H57" s="66">
        <v>6079</v>
      </c>
      <c r="I57" s="66">
        <v>6079</v>
      </c>
      <c r="J57" s="66">
        <v>6981.2</v>
      </c>
      <c r="K57" s="66">
        <f t="shared" si="3"/>
        <v>78.308293195079756</v>
      </c>
      <c r="L57" s="66">
        <f t="shared" si="4"/>
        <v>114.84125678565553</v>
      </c>
    </row>
    <row r="58" spans="2:12" x14ac:dyDescent="0.25">
      <c r="B58" s="66"/>
      <c r="C58" s="66"/>
      <c r="D58" s="66"/>
      <c r="E58" s="66" t="s">
        <v>138</v>
      </c>
      <c r="F58" s="66" t="s">
        <v>139</v>
      </c>
      <c r="G58" s="66">
        <v>60805.599999999999</v>
      </c>
      <c r="H58" s="66">
        <v>68983</v>
      </c>
      <c r="I58" s="66">
        <v>68983</v>
      </c>
      <c r="J58" s="66">
        <v>59052.41</v>
      </c>
      <c r="K58" s="66">
        <f t="shared" si="3"/>
        <v>97.116729380188673</v>
      </c>
      <c r="L58" s="66">
        <f t="shared" si="4"/>
        <v>85.604293811518787</v>
      </c>
    </row>
    <row r="59" spans="2:12" x14ac:dyDescent="0.25">
      <c r="B59" s="66"/>
      <c r="C59" s="66"/>
      <c r="D59" s="66"/>
      <c r="E59" s="66" t="s">
        <v>140</v>
      </c>
      <c r="F59" s="66" t="s">
        <v>141</v>
      </c>
      <c r="G59" s="66">
        <v>0</v>
      </c>
      <c r="H59" s="66">
        <v>0</v>
      </c>
      <c r="I59" s="66">
        <v>0</v>
      </c>
      <c r="J59" s="66">
        <v>1136.93</v>
      </c>
      <c r="K59" s="66" t="e">
        <f t="shared" si="3"/>
        <v>#DIV/0!</v>
      </c>
      <c r="L59" s="66" t="e">
        <f t="shared" si="4"/>
        <v>#DIV/0!</v>
      </c>
    </row>
    <row r="60" spans="2:12" x14ac:dyDescent="0.25">
      <c r="B60" s="66"/>
      <c r="C60" s="66"/>
      <c r="D60" s="66"/>
      <c r="E60" s="66" t="s">
        <v>142</v>
      </c>
      <c r="F60" s="66" t="s">
        <v>143</v>
      </c>
      <c r="G60" s="66">
        <v>9645.7900000000009</v>
      </c>
      <c r="H60" s="66">
        <v>24057</v>
      </c>
      <c r="I60" s="66">
        <v>24057</v>
      </c>
      <c r="J60" s="66">
        <v>20682.830000000002</v>
      </c>
      <c r="K60" s="66">
        <f t="shared" si="3"/>
        <v>214.42339093013638</v>
      </c>
      <c r="L60" s="66">
        <f t="shared" si="4"/>
        <v>85.974269443405262</v>
      </c>
    </row>
    <row r="61" spans="2:12" x14ac:dyDescent="0.25">
      <c r="B61" s="66"/>
      <c r="C61" s="66"/>
      <c r="D61" s="66"/>
      <c r="E61" s="66" t="s">
        <v>144</v>
      </c>
      <c r="F61" s="66" t="s">
        <v>145</v>
      </c>
      <c r="G61" s="66">
        <v>0</v>
      </c>
      <c r="H61" s="66">
        <v>1539</v>
      </c>
      <c r="I61" s="66">
        <v>1539</v>
      </c>
      <c r="J61" s="66">
        <v>271.42</v>
      </c>
      <c r="K61" s="66" t="e">
        <f t="shared" si="3"/>
        <v>#DIV/0!</v>
      </c>
      <c r="L61" s="66">
        <f t="shared" si="4"/>
        <v>17.6361273554256</v>
      </c>
    </row>
    <row r="62" spans="2:12" x14ac:dyDescent="0.25">
      <c r="B62" s="66"/>
      <c r="C62" s="66"/>
      <c r="D62" s="66"/>
      <c r="E62" s="66" t="s">
        <v>146</v>
      </c>
      <c r="F62" s="66" t="s">
        <v>147</v>
      </c>
      <c r="G62" s="66">
        <v>138284.72</v>
      </c>
      <c r="H62" s="66">
        <v>98430</v>
      </c>
      <c r="I62" s="66">
        <v>98430</v>
      </c>
      <c r="J62" s="66">
        <v>74048.990000000005</v>
      </c>
      <c r="K62" s="66">
        <f t="shared" si="3"/>
        <v>53.548208363151048</v>
      </c>
      <c r="L62" s="66">
        <f t="shared" si="4"/>
        <v>75.230102610992589</v>
      </c>
    </row>
    <row r="63" spans="2:12" x14ac:dyDescent="0.25">
      <c r="B63" s="65"/>
      <c r="C63" s="65"/>
      <c r="D63" s="65" t="s">
        <v>148</v>
      </c>
      <c r="E63" s="65"/>
      <c r="F63" s="65" t="s">
        <v>149</v>
      </c>
      <c r="G63" s="65">
        <f>G64+G65+G66+G67</f>
        <v>300468.18</v>
      </c>
      <c r="H63" s="65">
        <f>H64+H65+H66+H67</f>
        <v>126822</v>
      </c>
      <c r="I63" s="65">
        <f>I64+I65+I66+I67</f>
        <v>126822</v>
      </c>
      <c r="J63" s="65">
        <f>J64+J65+J66+J67</f>
        <v>211258.41000000003</v>
      </c>
      <c r="K63" s="65">
        <f t="shared" ref="K63:K87" si="5">(J63*100)/G63</f>
        <v>70.309744612557651</v>
      </c>
      <c r="L63" s="65">
        <f t="shared" ref="L63:L87" si="6">(J63*100)/I63</f>
        <v>166.57867720111656</v>
      </c>
    </row>
    <row r="64" spans="2:12" x14ac:dyDescent="0.25">
      <c r="B64" s="66"/>
      <c r="C64" s="66"/>
      <c r="D64" s="66"/>
      <c r="E64" s="66" t="s">
        <v>150</v>
      </c>
      <c r="F64" s="66" t="s">
        <v>151</v>
      </c>
      <c r="G64" s="66">
        <v>71936.289999999994</v>
      </c>
      <c r="H64" s="66">
        <v>82078</v>
      </c>
      <c r="I64" s="66">
        <v>82078</v>
      </c>
      <c r="J64" s="66">
        <v>72220.100000000006</v>
      </c>
      <c r="K64" s="66">
        <f t="shared" si="5"/>
        <v>100.39452965950845</v>
      </c>
      <c r="L64" s="66">
        <f t="shared" si="6"/>
        <v>87.989595263042489</v>
      </c>
    </row>
    <row r="65" spans="2:12" x14ac:dyDescent="0.25">
      <c r="B65" s="66"/>
      <c r="C65" s="66"/>
      <c r="D65" s="66"/>
      <c r="E65" s="66" t="s">
        <v>152</v>
      </c>
      <c r="F65" s="66" t="s">
        <v>153</v>
      </c>
      <c r="G65" s="66">
        <v>2623.22</v>
      </c>
      <c r="H65" s="66">
        <v>2602</v>
      </c>
      <c r="I65" s="66">
        <v>2602</v>
      </c>
      <c r="J65" s="66">
        <v>2491.67</v>
      </c>
      <c r="K65" s="66">
        <f t="shared" si="5"/>
        <v>94.985170896836721</v>
      </c>
      <c r="L65" s="66">
        <f t="shared" si="6"/>
        <v>95.759800153727895</v>
      </c>
    </row>
    <row r="66" spans="2:12" x14ac:dyDescent="0.25">
      <c r="B66" s="66"/>
      <c r="C66" s="66"/>
      <c r="D66" s="66"/>
      <c r="E66" s="66" t="s">
        <v>154</v>
      </c>
      <c r="F66" s="66" t="s">
        <v>155</v>
      </c>
      <c r="G66" s="66">
        <v>0</v>
      </c>
      <c r="H66" s="66">
        <v>159</v>
      </c>
      <c r="I66" s="66">
        <v>159</v>
      </c>
      <c r="J66" s="66">
        <v>0</v>
      </c>
      <c r="K66" s="66" t="e">
        <f t="shared" si="5"/>
        <v>#DIV/0!</v>
      </c>
      <c r="L66" s="66">
        <f t="shared" si="6"/>
        <v>0</v>
      </c>
    </row>
    <row r="67" spans="2:12" x14ac:dyDescent="0.25">
      <c r="B67" s="66"/>
      <c r="C67" s="66"/>
      <c r="D67" s="66"/>
      <c r="E67" s="66" t="s">
        <v>156</v>
      </c>
      <c r="F67" s="66" t="s">
        <v>149</v>
      </c>
      <c r="G67" s="66">
        <v>225908.67</v>
      </c>
      <c r="H67" s="66">
        <v>41983</v>
      </c>
      <c r="I67" s="66">
        <v>41983</v>
      </c>
      <c r="J67" s="66">
        <v>136546.64000000001</v>
      </c>
      <c r="K67" s="66">
        <f t="shared" si="5"/>
        <v>60.4432933007839</v>
      </c>
      <c r="L67" s="66">
        <f t="shared" si="6"/>
        <v>325.24269347116694</v>
      </c>
    </row>
    <row r="68" spans="2:12" x14ac:dyDescent="0.25">
      <c r="B68" s="65"/>
      <c r="C68" s="65" t="s">
        <v>157</v>
      </c>
      <c r="D68" s="65"/>
      <c r="E68" s="65"/>
      <c r="F68" s="65" t="s">
        <v>158</v>
      </c>
      <c r="G68" s="65">
        <f>G69+G71</f>
        <v>10587.25</v>
      </c>
      <c r="H68" s="65">
        <f>H69+H71</f>
        <v>12620</v>
      </c>
      <c r="I68" s="65">
        <f>I69+I71</f>
        <v>13149</v>
      </c>
      <c r="J68" s="65">
        <f>J69+J71</f>
        <v>12670.05</v>
      </c>
      <c r="K68" s="65">
        <f t="shared" si="5"/>
        <v>119.67271954473541</v>
      </c>
      <c r="L68" s="65">
        <f t="shared" si="6"/>
        <v>96.357517681952999</v>
      </c>
    </row>
    <row r="69" spans="2:12" x14ac:dyDescent="0.25">
      <c r="B69" s="65"/>
      <c r="C69" s="65"/>
      <c r="D69" s="65" t="s">
        <v>159</v>
      </c>
      <c r="E69" s="65"/>
      <c r="F69" s="65" t="s">
        <v>160</v>
      </c>
      <c r="G69" s="65">
        <f>G70</f>
        <v>0</v>
      </c>
      <c r="H69" s="65">
        <f>H70</f>
        <v>600</v>
      </c>
      <c r="I69" s="65">
        <f>I70</f>
        <v>600</v>
      </c>
      <c r="J69" s="65">
        <f>J70</f>
        <v>0</v>
      </c>
      <c r="K69" s="65" t="e">
        <f t="shared" si="5"/>
        <v>#DIV/0!</v>
      </c>
      <c r="L69" s="65">
        <f t="shared" si="6"/>
        <v>0</v>
      </c>
    </row>
    <row r="70" spans="2:12" x14ac:dyDescent="0.25">
      <c r="B70" s="66"/>
      <c r="C70" s="66"/>
      <c r="D70" s="66"/>
      <c r="E70" s="66" t="s">
        <v>161</v>
      </c>
      <c r="F70" s="66" t="s">
        <v>162</v>
      </c>
      <c r="G70" s="66">
        <v>0</v>
      </c>
      <c r="H70" s="66">
        <v>600</v>
      </c>
      <c r="I70" s="66">
        <v>600</v>
      </c>
      <c r="J70" s="66">
        <v>0</v>
      </c>
      <c r="K70" s="66" t="e">
        <f t="shared" si="5"/>
        <v>#DIV/0!</v>
      </c>
      <c r="L70" s="66">
        <f t="shared" si="6"/>
        <v>0</v>
      </c>
    </row>
    <row r="71" spans="2:12" x14ac:dyDescent="0.25">
      <c r="B71" s="65"/>
      <c r="C71" s="65"/>
      <c r="D71" s="65" t="s">
        <v>163</v>
      </c>
      <c r="E71" s="65"/>
      <c r="F71" s="65" t="s">
        <v>164</v>
      </c>
      <c r="G71" s="65">
        <f>G72</f>
        <v>10587.25</v>
      </c>
      <c r="H71" s="65">
        <f>H72</f>
        <v>12020</v>
      </c>
      <c r="I71" s="65">
        <f>I72</f>
        <v>12549</v>
      </c>
      <c r="J71" s="65">
        <f>J72</f>
        <v>12670.05</v>
      </c>
      <c r="K71" s="65">
        <f t="shared" si="5"/>
        <v>119.67271954473541</v>
      </c>
      <c r="L71" s="65">
        <f t="shared" si="6"/>
        <v>100.96461869471671</v>
      </c>
    </row>
    <row r="72" spans="2:12" x14ac:dyDescent="0.25">
      <c r="B72" s="66"/>
      <c r="C72" s="66"/>
      <c r="D72" s="66"/>
      <c r="E72" s="66" t="s">
        <v>165</v>
      </c>
      <c r="F72" s="66" t="s">
        <v>166</v>
      </c>
      <c r="G72" s="66">
        <v>10587.25</v>
      </c>
      <c r="H72" s="66">
        <v>12020</v>
      </c>
      <c r="I72" s="66">
        <v>12549</v>
      </c>
      <c r="J72" s="66">
        <v>12670.05</v>
      </c>
      <c r="K72" s="66">
        <f t="shared" si="5"/>
        <v>119.67271954473541</v>
      </c>
      <c r="L72" s="66">
        <f t="shared" si="6"/>
        <v>100.96461869471671</v>
      </c>
    </row>
    <row r="73" spans="2:12" x14ac:dyDescent="0.25">
      <c r="B73" s="65" t="s">
        <v>167</v>
      </c>
      <c r="C73" s="65"/>
      <c r="D73" s="65"/>
      <c r="E73" s="65"/>
      <c r="F73" s="65" t="s">
        <v>168</v>
      </c>
      <c r="G73" s="65">
        <f>G74+G83</f>
        <v>8076.18</v>
      </c>
      <c r="H73" s="65">
        <f>H74+H83</f>
        <v>132723</v>
      </c>
      <c r="I73" s="65">
        <f>I74+I83</f>
        <v>164912</v>
      </c>
      <c r="J73" s="65">
        <f>J74+J83</f>
        <v>116812.46</v>
      </c>
      <c r="K73" s="65">
        <f t="shared" si="5"/>
        <v>1446.382571958525</v>
      </c>
      <c r="L73" s="65">
        <f t="shared" si="6"/>
        <v>70.833208013971088</v>
      </c>
    </row>
    <row r="74" spans="2:12" x14ac:dyDescent="0.25">
      <c r="B74" s="65"/>
      <c r="C74" s="65" t="s">
        <v>169</v>
      </c>
      <c r="D74" s="65"/>
      <c r="E74" s="65"/>
      <c r="F74" s="65" t="s">
        <v>170</v>
      </c>
      <c r="G74" s="65">
        <f>G75+G81</f>
        <v>8076.18</v>
      </c>
      <c r="H74" s="65">
        <f>H75+H81</f>
        <v>0</v>
      </c>
      <c r="I74" s="65">
        <f>I75+I81</f>
        <v>32189</v>
      </c>
      <c r="J74" s="65">
        <f>J75+J81</f>
        <v>86009.21</v>
      </c>
      <c r="K74" s="65">
        <f t="shared" si="5"/>
        <v>1064.9739109331392</v>
      </c>
      <c r="L74" s="65">
        <f t="shared" si="6"/>
        <v>267.20062754357076</v>
      </c>
    </row>
    <row r="75" spans="2:12" x14ac:dyDescent="0.25">
      <c r="B75" s="65"/>
      <c r="C75" s="65"/>
      <c r="D75" s="65" t="s">
        <v>171</v>
      </c>
      <c r="E75" s="65"/>
      <c r="F75" s="65" t="s">
        <v>172</v>
      </c>
      <c r="G75" s="65">
        <f>G76+G77+G78+G79+G80</f>
        <v>8076.18</v>
      </c>
      <c r="H75" s="65">
        <f>H76+H77+H78+H79+H80</f>
        <v>0</v>
      </c>
      <c r="I75" s="65">
        <f>I76+I77+I78+I79+I80</f>
        <v>3289</v>
      </c>
      <c r="J75" s="65">
        <f>J76+J77+J78+J79+J80</f>
        <v>57109.210000000006</v>
      </c>
      <c r="K75" s="65">
        <f t="shared" si="5"/>
        <v>707.13146561864653</v>
      </c>
      <c r="L75" s="65">
        <f t="shared" si="6"/>
        <v>1736.3700212830649</v>
      </c>
    </row>
    <row r="76" spans="2:12" x14ac:dyDescent="0.25">
      <c r="B76" s="66"/>
      <c r="C76" s="66"/>
      <c r="D76" s="66"/>
      <c r="E76" s="66" t="s">
        <v>173</v>
      </c>
      <c r="F76" s="66" t="s">
        <v>174</v>
      </c>
      <c r="G76" s="66">
        <v>0</v>
      </c>
      <c r="H76" s="66">
        <v>0</v>
      </c>
      <c r="I76" s="66">
        <v>0</v>
      </c>
      <c r="J76" s="66">
        <v>5189.13</v>
      </c>
      <c r="K76" s="66" t="e">
        <f t="shared" si="5"/>
        <v>#DIV/0!</v>
      </c>
      <c r="L76" s="66" t="e">
        <f t="shared" si="6"/>
        <v>#DIV/0!</v>
      </c>
    </row>
    <row r="77" spans="2:12" x14ac:dyDescent="0.25">
      <c r="B77" s="66"/>
      <c r="C77" s="66"/>
      <c r="D77" s="66"/>
      <c r="E77" s="66" t="s">
        <v>175</v>
      </c>
      <c r="F77" s="66" t="s">
        <v>176</v>
      </c>
      <c r="G77" s="66">
        <v>0</v>
      </c>
      <c r="H77" s="66">
        <v>0</v>
      </c>
      <c r="I77" s="66">
        <v>0</v>
      </c>
      <c r="J77" s="66">
        <v>0</v>
      </c>
      <c r="K77" s="66" t="e">
        <f t="shared" si="5"/>
        <v>#DIV/0!</v>
      </c>
      <c r="L77" s="66" t="e">
        <f t="shared" si="6"/>
        <v>#DIV/0!</v>
      </c>
    </row>
    <row r="78" spans="2:12" x14ac:dyDescent="0.25">
      <c r="B78" s="66"/>
      <c r="C78" s="66"/>
      <c r="D78" s="66"/>
      <c r="E78" s="66" t="s">
        <v>177</v>
      </c>
      <c r="F78" s="66" t="s">
        <v>178</v>
      </c>
      <c r="G78" s="66">
        <v>8076.18</v>
      </c>
      <c r="H78" s="66">
        <v>0</v>
      </c>
      <c r="I78" s="66">
        <v>0</v>
      </c>
      <c r="J78" s="66">
        <v>2258</v>
      </c>
      <c r="K78" s="66">
        <f t="shared" si="5"/>
        <v>27.958762682357253</v>
      </c>
      <c r="L78" s="66" t="e">
        <f t="shared" si="6"/>
        <v>#DIV/0!</v>
      </c>
    </row>
    <row r="79" spans="2:12" x14ac:dyDescent="0.25">
      <c r="B79" s="66"/>
      <c r="C79" s="66"/>
      <c r="D79" s="66"/>
      <c r="E79" s="66" t="s">
        <v>179</v>
      </c>
      <c r="F79" s="66" t="s">
        <v>180</v>
      </c>
      <c r="G79" s="66">
        <v>0</v>
      </c>
      <c r="H79" s="66">
        <v>0</v>
      </c>
      <c r="I79" s="66">
        <v>3289</v>
      </c>
      <c r="J79" s="66">
        <v>13085.03</v>
      </c>
      <c r="K79" s="66" t="e">
        <f t="shared" si="5"/>
        <v>#DIV/0!</v>
      </c>
      <c r="L79" s="66">
        <f t="shared" si="6"/>
        <v>397.84220127698387</v>
      </c>
    </row>
    <row r="80" spans="2:12" x14ac:dyDescent="0.25">
      <c r="B80" s="66"/>
      <c r="C80" s="66"/>
      <c r="D80" s="66"/>
      <c r="E80" s="66" t="s">
        <v>181</v>
      </c>
      <c r="F80" s="66" t="s">
        <v>182</v>
      </c>
      <c r="G80" s="66">
        <v>0</v>
      </c>
      <c r="H80" s="66">
        <v>0</v>
      </c>
      <c r="I80" s="66">
        <v>0</v>
      </c>
      <c r="J80" s="66">
        <v>36577.050000000003</v>
      </c>
      <c r="K80" s="66" t="e">
        <f t="shared" si="5"/>
        <v>#DIV/0!</v>
      </c>
      <c r="L80" s="66" t="e">
        <f t="shared" si="6"/>
        <v>#DIV/0!</v>
      </c>
    </row>
    <row r="81" spans="2:12" x14ac:dyDescent="0.25">
      <c r="B81" s="65"/>
      <c r="C81" s="65"/>
      <c r="D81" s="65" t="s">
        <v>183</v>
      </c>
      <c r="E81" s="65"/>
      <c r="F81" s="65" t="s">
        <v>184</v>
      </c>
      <c r="G81" s="65">
        <f>G82</f>
        <v>0</v>
      </c>
      <c r="H81" s="65">
        <f>H82</f>
        <v>0</v>
      </c>
      <c r="I81" s="65">
        <f>I82</f>
        <v>28900</v>
      </c>
      <c r="J81" s="65">
        <f>J82</f>
        <v>28900</v>
      </c>
      <c r="K81" s="65" t="e">
        <f t="shared" si="5"/>
        <v>#DIV/0!</v>
      </c>
      <c r="L81" s="65">
        <f t="shared" si="6"/>
        <v>100</v>
      </c>
    </row>
    <row r="82" spans="2:12" x14ac:dyDescent="0.25">
      <c r="B82" s="66"/>
      <c r="C82" s="66"/>
      <c r="D82" s="66"/>
      <c r="E82" s="66" t="s">
        <v>185</v>
      </c>
      <c r="F82" s="66" t="s">
        <v>186</v>
      </c>
      <c r="G82" s="66">
        <v>0</v>
      </c>
      <c r="H82" s="66">
        <v>0</v>
      </c>
      <c r="I82" s="66">
        <v>28900</v>
      </c>
      <c r="J82" s="66">
        <v>28900</v>
      </c>
      <c r="K82" s="66" t="e">
        <f t="shared" si="5"/>
        <v>#DIV/0!</v>
      </c>
      <c r="L82" s="66">
        <f t="shared" si="6"/>
        <v>100</v>
      </c>
    </row>
    <row r="83" spans="2:12" x14ac:dyDescent="0.25">
      <c r="B83" s="65"/>
      <c r="C83" s="65" t="s">
        <v>187</v>
      </c>
      <c r="D83" s="65"/>
      <c r="E83" s="65"/>
      <c r="F83" s="65" t="s">
        <v>188</v>
      </c>
      <c r="G83" s="65">
        <f>G84+G86</f>
        <v>0</v>
      </c>
      <c r="H83" s="65">
        <f>H84+H86</f>
        <v>132723</v>
      </c>
      <c r="I83" s="65">
        <f>I84+I86</f>
        <v>132723</v>
      </c>
      <c r="J83" s="65">
        <f>J84+J86</f>
        <v>30803.25</v>
      </c>
      <c r="K83" s="65" t="e">
        <f t="shared" si="5"/>
        <v>#DIV/0!</v>
      </c>
      <c r="L83" s="65">
        <f t="shared" si="6"/>
        <v>23.208675210777333</v>
      </c>
    </row>
    <row r="84" spans="2:12" x14ac:dyDescent="0.25">
      <c r="B84" s="65"/>
      <c r="C84" s="65"/>
      <c r="D84" s="65" t="s">
        <v>189</v>
      </c>
      <c r="E84" s="65"/>
      <c r="F84" s="65" t="s">
        <v>190</v>
      </c>
      <c r="G84" s="65">
        <f>G85</f>
        <v>0</v>
      </c>
      <c r="H84" s="65">
        <f>H85</f>
        <v>132723</v>
      </c>
      <c r="I84" s="65">
        <f>I85</f>
        <v>132723</v>
      </c>
      <c r="J84" s="65">
        <f>J85</f>
        <v>10803.25</v>
      </c>
      <c r="K84" s="65" t="e">
        <f t="shared" si="5"/>
        <v>#DIV/0!</v>
      </c>
      <c r="L84" s="65">
        <f t="shared" si="6"/>
        <v>8.1396969628474345</v>
      </c>
    </row>
    <row r="85" spans="2:12" x14ac:dyDescent="0.25">
      <c r="B85" s="66"/>
      <c r="C85" s="66"/>
      <c r="D85" s="66"/>
      <c r="E85" s="66" t="s">
        <v>191</v>
      </c>
      <c r="F85" s="66" t="s">
        <v>190</v>
      </c>
      <c r="G85" s="66">
        <v>0</v>
      </c>
      <c r="H85" s="66">
        <v>132723</v>
      </c>
      <c r="I85" s="66">
        <v>132723</v>
      </c>
      <c r="J85" s="66">
        <v>10803.25</v>
      </c>
      <c r="K85" s="66" t="e">
        <f t="shared" si="5"/>
        <v>#DIV/0!</v>
      </c>
      <c r="L85" s="66">
        <f t="shared" si="6"/>
        <v>8.1396969628474345</v>
      </c>
    </row>
    <row r="86" spans="2:12" x14ac:dyDescent="0.25">
      <c r="B86" s="65"/>
      <c r="C86" s="65"/>
      <c r="D86" s="65" t="s">
        <v>192</v>
      </c>
      <c r="E86" s="65"/>
      <c r="F86" s="65" t="s">
        <v>193</v>
      </c>
      <c r="G86" s="65">
        <f>G87</f>
        <v>0</v>
      </c>
      <c r="H86" s="65">
        <f>H87</f>
        <v>0</v>
      </c>
      <c r="I86" s="65">
        <f>I87</f>
        <v>0</v>
      </c>
      <c r="J86" s="65">
        <f>J87</f>
        <v>20000</v>
      </c>
      <c r="K86" s="65" t="e">
        <f t="shared" si="5"/>
        <v>#DIV/0!</v>
      </c>
      <c r="L86" s="65" t="e">
        <f t="shared" si="6"/>
        <v>#DIV/0!</v>
      </c>
    </row>
    <row r="87" spans="2:12" x14ac:dyDescent="0.25">
      <c r="B87" s="66"/>
      <c r="C87" s="66"/>
      <c r="D87" s="66"/>
      <c r="E87" s="66" t="s">
        <v>194</v>
      </c>
      <c r="F87" s="66" t="s">
        <v>195</v>
      </c>
      <c r="G87" s="66">
        <v>0</v>
      </c>
      <c r="H87" s="66">
        <v>0</v>
      </c>
      <c r="I87" s="66">
        <v>0</v>
      </c>
      <c r="J87" s="66">
        <v>20000</v>
      </c>
      <c r="K87" s="66" t="e">
        <f t="shared" si="5"/>
        <v>#DIV/0!</v>
      </c>
      <c r="L87" s="66" t="e">
        <f t="shared" si="6"/>
        <v>#DIV/0!</v>
      </c>
    </row>
    <row r="88" spans="2:12" x14ac:dyDescent="0.25">
      <c r="B88" s="65"/>
      <c r="C88" s="66"/>
      <c r="D88" s="67"/>
      <c r="E88" s="68"/>
      <c r="F88" s="8"/>
      <c r="G88" s="65"/>
      <c r="H88" s="65"/>
      <c r="I88" s="65"/>
      <c r="J88" s="65"/>
      <c r="K88" s="70"/>
      <c r="L88" s="70"/>
    </row>
  </sheetData>
  <mergeCells count="7">
    <mergeCell ref="B29:F29"/>
    <mergeCell ref="B30:F30"/>
    <mergeCell ref="B2:L2"/>
    <mergeCell ref="B4:L4"/>
    <mergeCell ref="B6:L6"/>
    <mergeCell ref="B9:F9"/>
    <mergeCell ref="B8:F8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2"/>
  <sheetViews>
    <sheetView zoomScaleNormal="100" workbookViewId="0">
      <selection activeCell="N21" sqref="N21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7.45" x14ac:dyDescent="0.3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9" t="s">
        <v>16</v>
      </c>
      <c r="C2" s="109"/>
      <c r="D2" s="109"/>
      <c r="E2" s="109"/>
      <c r="F2" s="109"/>
      <c r="G2" s="109"/>
      <c r="H2" s="109"/>
    </row>
    <row r="3" spans="1:8" ht="17.45" x14ac:dyDescent="0.3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ht="14.45" x14ac:dyDescent="0.3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ht="14.45" x14ac:dyDescent="0.3">
      <c r="B6" s="8" t="s">
        <v>43</v>
      </c>
      <c r="C6" s="71">
        <f>C7+C9+C11</f>
        <v>3654355.6124321455</v>
      </c>
      <c r="D6" s="71">
        <f>D7+D9+D11</f>
        <v>4206673.45</v>
      </c>
      <c r="E6" s="71">
        <f>E7+E9+E11</f>
        <v>4106901.36</v>
      </c>
      <c r="F6" s="71">
        <f>F7+F9+F11</f>
        <v>4077797.4299999997</v>
      </c>
      <c r="G6" s="72">
        <f t="shared" ref="G6:G19" si="0">(F6*100)/C6</f>
        <v>111.58731832576179</v>
      </c>
      <c r="H6" s="72">
        <f t="shared" ref="H6:H19" si="1">(F6*100)/E6</f>
        <v>99.291340905251261</v>
      </c>
    </row>
    <row r="7" spans="1:8" x14ac:dyDescent="0.25">
      <c r="A7"/>
      <c r="B7" s="8" t="s">
        <v>196</v>
      </c>
      <c r="C7" s="71">
        <f>C8</f>
        <v>2207568.46</v>
      </c>
      <c r="D7" s="71">
        <f>D8</f>
        <v>2608700</v>
      </c>
      <c r="E7" s="71">
        <f>E8</f>
        <v>2582531</v>
      </c>
      <c r="F7" s="71">
        <f>F8</f>
        <v>2553427.0699999998</v>
      </c>
      <c r="G7" s="72">
        <f t="shared" si="0"/>
        <v>115.66694833101573</v>
      </c>
      <c r="H7" s="72">
        <f t="shared" si="1"/>
        <v>98.873046248041149</v>
      </c>
    </row>
    <row r="8" spans="1:8" x14ac:dyDescent="0.25">
      <c r="A8"/>
      <c r="B8" s="16" t="s">
        <v>197</v>
      </c>
      <c r="C8" s="73">
        <f>' Račun prihoda i rashoda'!G21</f>
        <v>2207568.46</v>
      </c>
      <c r="D8" s="73">
        <f>' Račun prihoda i rashoda'!H21</f>
        <v>2608700</v>
      </c>
      <c r="E8" s="73">
        <f>' Račun prihoda i rashoda'!I21</f>
        <v>2582531</v>
      </c>
      <c r="F8" s="73">
        <f>' Račun prihoda i rashoda'!J21</f>
        <v>2553427.0699999998</v>
      </c>
      <c r="G8" s="70">
        <f>(F8*100)/C8</f>
        <v>115.66694833101573</v>
      </c>
      <c r="H8" s="70">
        <f t="shared" si="1"/>
        <v>98.873046248041149</v>
      </c>
    </row>
    <row r="9" spans="1:8" ht="14.45" x14ac:dyDescent="0.3">
      <c r="A9"/>
      <c r="B9" s="8" t="s">
        <v>198</v>
      </c>
      <c r="C9" s="71">
        <f>C10</f>
        <v>1224167.6939412039</v>
      </c>
      <c r="D9" s="71">
        <f>D10</f>
        <v>1379196.62</v>
      </c>
      <c r="E9" s="71">
        <f>E10</f>
        <v>1316079.92</v>
      </c>
      <c r="F9" s="71">
        <f>F10</f>
        <v>1316079.92</v>
      </c>
      <c r="G9" s="72">
        <f t="shared" si="0"/>
        <v>107.5081401440096</v>
      </c>
      <c r="H9" s="72">
        <f t="shared" si="1"/>
        <v>100</v>
      </c>
    </row>
    <row r="10" spans="1:8" ht="14.45" x14ac:dyDescent="0.3">
      <c r="A10"/>
      <c r="B10" s="16" t="s">
        <v>199</v>
      </c>
      <c r="C10" s="73">
        <f>' Račun prihoda i rashoda'!G17+' Račun prihoda i rashoda'!G26</f>
        <v>1224167.6939412039</v>
      </c>
      <c r="D10" s="73">
        <f>' Račun prihoda i rashoda'!H17+' Račun prihoda i rashoda'!H26</f>
        <v>1379196.62</v>
      </c>
      <c r="E10" s="73">
        <f>' Račun prihoda i rashoda'!I17+' Račun prihoda i rashoda'!I26</f>
        <v>1316079.92</v>
      </c>
      <c r="F10" s="73">
        <f>' Račun prihoda i rashoda'!J17+' Račun prihoda i rashoda'!J26</f>
        <v>1316079.92</v>
      </c>
      <c r="G10" s="70">
        <f t="shared" si="0"/>
        <v>107.5081401440096</v>
      </c>
      <c r="H10" s="70">
        <f t="shared" si="1"/>
        <v>100</v>
      </c>
    </row>
    <row r="11" spans="1:8" x14ac:dyDescent="0.25">
      <c r="A11"/>
      <c r="B11" s="8" t="s">
        <v>200</v>
      </c>
      <c r="C11" s="71">
        <f>C12</f>
        <v>222619.4584909417</v>
      </c>
      <c r="D11" s="71">
        <f>D12</f>
        <v>218776.83</v>
      </c>
      <c r="E11" s="71">
        <f>E12</f>
        <v>208290.44</v>
      </c>
      <c r="F11" s="71">
        <f>F12</f>
        <v>208290.44</v>
      </c>
      <c r="G11" s="72">
        <f t="shared" si="0"/>
        <v>93.563447423656029</v>
      </c>
      <c r="H11" s="72">
        <f t="shared" si="1"/>
        <v>100</v>
      </c>
    </row>
    <row r="12" spans="1:8" x14ac:dyDescent="0.25">
      <c r="A12"/>
      <c r="B12" s="16" t="s">
        <v>201</v>
      </c>
      <c r="C12" s="73">
        <f>' Račun prihoda i rashoda'!G13</f>
        <v>222619.4584909417</v>
      </c>
      <c r="D12" s="73">
        <f>' Račun prihoda i rashoda'!H13</f>
        <v>218776.83</v>
      </c>
      <c r="E12" s="73">
        <f>' Račun prihoda i rashoda'!I13</f>
        <v>208290.44</v>
      </c>
      <c r="F12" s="73">
        <f>' Račun prihoda i rashoda'!J13</f>
        <v>208290.44</v>
      </c>
      <c r="G12" s="70">
        <f t="shared" si="0"/>
        <v>93.563447423656029</v>
      </c>
      <c r="H12" s="70">
        <f t="shared" si="1"/>
        <v>100</v>
      </c>
    </row>
    <row r="13" spans="1:8" ht="14.45" x14ac:dyDescent="0.3">
      <c r="B13" s="8" t="s">
        <v>33</v>
      </c>
      <c r="C13" s="75">
        <f>C14+C16+C18</f>
        <v>3457404.29</v>
      </c>
      <c r="D13" s="75">
        <f>D14+D16+D18</f>
        <v>4088931</v>
      </c>
      <c r="E13" s="75">
        <f>E14+E16+E18</f>
        <v>4062762</v>
      </c>
      <c r="F13" s="75">
        <f>F14+F16+F18</f>
        <v>3887069.17</v>
      </c>
      <c r="G13" s="72">
        <f t="shared" si="0"/>
        <v>112.42738320313705</v>
      </c>
      <c r="H13" s="72">
        <f t="shared" si="1"/>
        <v>95.675532310285462</v>
      </c>
    </row>
    <row r="14" spans="1:8" x14ac:dyDescent="0.25">
      <c r="A14"/>
      <c r="B14" s="8" t="s">
        <v>196</v>
      </c>
      <c r="C14" s="75">
        <f>C15</f>
        <v>2207568.46</v>
      </c>
      <c r="D14" s="75">
        <f>D15</f>
        <v>2608700</v>
      </c>
      <c r="E14" s="75">
        <f>E15</f>
        <v>2582531</v>
      </c>
      <c r="F14" s="75">
        <f>F15</f>
        <v>2553427.0699999998</v>
      </c>
      <c r="G14" s="72">
        <f t="shared" si="0"/>
        <v>115.66694833101573</v>
      </c>
      <c r="H14" s="72">
        <f t="shared" si="1"/>
        <v>98.873046248041149</v>
      </c>
    </row>
    <row r="15" spans="1:8" x14ac:dyDescent="0.25">
      <c r="A15"/>
      <c r="B15" s="16" t="s">
        <v>197</v>
      </c>
      <c r="C15" s="73">
        <v>2207568.46</v>
      </c>
      <c r="D15" s="73">
        <v>2608700</v>
      </c>
      <c r="E15" s="76">
        <v>2582531</v>
      </c>
      <c r="F15" s="74">
        <v>2553427.0699999998</v>
      </c>
      <c r="G15" s="70">
        <f t="shared" si="0"/>
        <v>115.66694833101573</v>
      </c>
      <c r="H15" s="70">
        <f t="shared" si="1"/>
        <v>98.873046248041149</v>
      </c>
    </row>
    <row r="16" spans="1:8" ht="14.45" x14ac:dyDescent="0.3">
      <c r="A16"/>
      <c r="B16" s="8" t="s">
        <v>198</v>
      </c>
      <c r="C16" s="75">
        <f>C17</f>
        <v>1114908</v>
      </c>
      <c r="D16" s="75">
        <f>D17</f>
        <v>1360780</v>
      </c>
      <c r="E16" s="75">
        <f>E17</f>
        <v>1360780</v>
      </c>
      <c r="F16" s="75">
        <f>F17</f>
        <v>893065.94</v>
      </c>
      <c r="G16" s="72">
        <f t="shared" si="0"/>
        <v>80.10220933027658</v>
      </c>
      <c r="H16" s="72">
        <f t="shared" si="1"/>
        <v>65.628973088963676</v>
      </c>
    </row>
    <row r="17" spans="1:8" ht="14.45" x14ac:dyDescent="0.3">
      <c r="A17"/>
      <c r="B17" s="16" t="s">
        <v>199</v>
      </c>
      <c r="C17" s="73">
        <v>1114908</v>
      </c>
      <c r="D17" s="73">
        <v>1360780</v>
      </c>
      <c r="E17" s="76">
        <v>1360780</v>
      </c>
      <c r="F17" s="74">
        <v>893065.94</v>
      </c>
      <c r="G17" s="70">
        <f t="shared" si="0"/>
        <v>80.10220933027658</v>
      </c>
      <c r="H17" s="70">
        <f t="shared" si="1"/>
        <v>65.628973088963676</v>
      </c>
    </row>
    <row r="18" spans="1:8" x14ac:dyDescent="0.25">
      <c r="A18"/>
      <c r="B18" s="8" t="s">
        <v>200</v>
      </c>
      <c r="C18" s="75">
        <f>C19</f>
        <v>134927.82999999999</v>
      </c>
      <c r="D18" s="75">
        <f>D19</f>
        <v>119451</v>
      </c>
      <c r="E18" s="75">
        <f>E19</f>
        <v>119451</v>
      </c>
      <c r="F18" s="75">
        <f>F19</f>
        <v>440576.16</v>
      </c>
      <c r="G18" s="72">
        <f t="shared" si="0"/>
        <v>326.52727017102404</v>
      </c>
      <c r="H18" s="72">
        <f t="shared" si="1"/>
        <v>368.83421654067359</v>
      </c>
    </row>
    <row r="19" spans="1:8" x14ac:dyDescent="0.25">
      <c r="A19"/>
      <c r="B19" s="16" t="s">
        <v>201</v>
      </c>
      <c r="C19" s="73">
        <v>134927.82999999999</v>
      </c>
      <c r="D19" s="73">
        <v>119451</v>
      </c>
      <c r="E19" s="76">
        <v>119451</v>
      </c>
      <c r="F19" s="74">
        <v>440576.16</v>
      </c>
      <c r="G19" s="70">
        <f t="shared" si="0"/>
        <v>326.52727017102404</v>
      </c>
      <c r="H19" s="70">
        <f t="shared" si="1"/>
        <v>368.83421654067359</v>
      </c>
    </row>
    <row r="22" spans="1:8" ht="14.45" x14ac:dyDescent="0.3">
      <c r="C22" s="97"/>
      <c r="D22" s="97"/>
      <c r="E22" s="97"/>
      <c r="F22" s="97"/>
      <c r="G22" s="97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zoomScaleNormal="100" workbookViewId="0">
      <selection activeCell="C10" sqref="C10:F10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9" t="s">
        <v>17</v>
      </c>
      <c r="C2" s="109"/>
      <c r="D2" s="109"/>
      <c r="E2" s="109"/>
      <c r="F2" s="109"/>
      <c r="G2" s="109"/>
      <c r="H2" s="109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ht="14.45" x14ac:dyDescent="0.3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3">
      <c r="B6" s="8" t="s">
        <v>33</v>
      </c>
      <c r="C6" s="75">
        <v>3457404.29</v>
      </c>
      <c r="D6" s="75">
        <f t="shared" ref="C6:F7" si="0">D7</f>
        <v>4088931</v>
      </c>
      <c r="E6" s="75">
        <f t="shared" si="0"/>
        <v>4062762</v>
      </c>
      <c r="F6" s="75">
        <f t="shared" si="0"/>
        <v>3887069.17</v>
      </c>
      <c r="G6" s="70">
        <f>(F6*100)/C6</f>
        <v>112.42738320313705</v>
      </c>
      <c r="H6" s="70">
        <f>(F6*100)/E6</f>
        <v>95.675532310285462</v>
      </c>
    </row>
    <row r="7" spans="2:8" ht="14.45" x14ac:dyDescent="0.3">
      <c r="B7" s="8" t="s">
        <v>202</v>
      </c>
      <c r="C7" s="75">
        <f t="shared" si="0"/>
        <v>3457404.29</v>
      </c>
      <c r="D7" s="75">
        <f t="shared" si="0"/>
        <v>4088931</v>
      </c>
      <c r="E7" s="75">
        <f t="shared" si="0"/>
        <v>4062762</v>
      </c>
      <c r="F7" s="75">
        <f t="shared" si="0"/>
        <v>3887069.17</v>
      </c>
      <c r="G7" s="70">
        <f>(F7*100)/C7</f>
        <v>112.42738320313705</v>
      </c>
      <c r="H7" s="70">
        <f>(F7*100)/E7</f>
        <v>95.675532310285462</v>
      </c>
    </row>
    <row r="8" spans="2:8" ht="14.45" x14ac:dyDescent="0.3">
      <c r="B8" s="11" t="s">
        <v>203</v>
      </c>
      <c r="C8" s="73">
        <v>3457404.29</v>
      </c>
      <c r="D8" s="73">
        <v>4088931</v>
      </c>
      <c r="E8" s="73">
        <v>4062762</v>
      </c>
      <c r="F8" s="74">
        <v>3887069.17</v>
      </c>
      <c r="G8" s="70">
        <f>(F8*100)/C8</f>
        <v>112.42738320313705</v>
      </c>
      <c r="H8" s="70">
        <f>(F8*100)/E8</f>
        <v>95.675532310285462</v>
      </c>
    </row>
    <row r="10" spans="2:8" ht="14.45" x14ac:dyDescent="0.3">
      <c r="B10" s="24"/>
      <c r="C10" s="24"/>
      <c r="D10" s="24"/>
      <c r="E10" s="24"/>
      <c r="F10" s="24"/>
      <c r="G10" s="24"/>
      <c r="H10" s="24"/>
    </row>
    <row r="11" spans="2:8" ht="14.45" x14ac:dyDescent="0.3">
      <c r="B11" s="24"/>
      <c r="C11" s="24"/>
      <c r="D11" s="24"/>
      <c r="E11" s="24"/>
      <c r="F11" s="24"/>
      <c r="G11" s="24"/>
      <c r="H11" s="24"/>
    </row>
    <row r="12" spans="2:8" ht="14.45" x14ac:dyDescent="0.3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17" sqref="G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9" t="s">
        <v>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9" t="s">
        <v>25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15.75" customHeight="1" x14ac:dyDescent="0.25">
      <c r="B5" s="109" t="s">
        <v>18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2:12" ht="17.45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1" t="s">
        <v>3</v>
      </c>
      <c r="C7" s="122"/>
      <c r="D7" s="122"/>
      <c r="E7" s="122"/>
      <c r="F7" s="123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ht="14.45" x14ac:dyDescent="0.3">
      <c r="B8" s="121">
        <v>1</v>
      </c>
      <c r="C8" s="122"/>
      <c r="D8" s="122"/>
      <c r="E8" s="122"/>
      <c r="F8" s="123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ht="14.45" x14ac:dyDescent="0.3">
      <c r="B9" s="8"/>
      <c r="C9" s="8"/>
      <c r="D9" s="8"/>
      <c r="E9" s="8"/>
      <c r="F9" s="8"/>
      <c r="G9" s="75">
        <v>0</v>
      </c>
      <c r="H9" s="75">
        <v>0</v>
      </c>
      <c r="I9" s="75">
        <v>0</v>
      </c>
      <c r="J9" s="75">
        <v>0</v>
      </c>
      <c r="K9" s="69"/>
      <c r="L9" s="69"/>
    </row>
    <row r="10" spans="2:12" ht="14.45" x14ac:dyDescent="0.3">
      <c r="B10" s="10"/>
      <c r="C10" s="10"/>
      <c r="D10" s="10"/>
      <c r="E10" s="10"/>
      <c r="F10" s="13"/>
      <c r="G10" s="75">
        <v>0</v>
      </c>
      <c r="H10" s="75">
        <v>0</v>
      </c>
      <c r="I10" s="75">
        <v>0</v>
      </c>
      <c r="J10" s="75">
        <v>0</v>
      </c>
      <c r="K10" s="69"/>
      <c r="L10" s="69"/>
    </row>
    <row r="11" spans="2:12" ht="14.45" x14ac:dyDescent="0.3">
      <c r="B11" s="9"/>
      <c r="C11" s="9"/>
      <c r="D11" s="9"/>
      <c r="E11" s="9"/>
      <c r="F11" s="12"/>
      <c r="G11" s="75">
        <v>0</v>
      </c>
      <c r="H11" s="75">
        <v>0</v>
      </c>
      <c r="I11" s="75">
        <v>0</v>
      </c>
      <c r="J11" s="75">
        <v>0</v>
      </c>
      <c r="K11" s="69"/>
      <c r="L11" s="69"/>
    </row>
    <row r="13" spans="2:12" ht="14.45" x14ac:dyDescent="0.3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14.45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ht="14.45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E17" sqref="E1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9" t="s">
        <v>19</v>
      </c>
      <c r="C2" s="109"/>
      <c r="D2" s="109"/>
      <c r="E2" s="109"/>
      <c r="F2" s="109"/>
      <c r="G2" s="109"/>
      <c r="H2" s="109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ht="14.45" x14ac:dyDescent="0.3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ht="14.45" x14ac:dyDescent="0.3">
      <c r="B6" s="8" t="s">
        <v>20</v>
      </c>
      <c r="C6" s="75">
        <v>0</v>
      </c>
      <c r="D6" s="75"/>
      <c r="E6" s="75">
        <v>0</v>
      </c>
      <c r="F6" s="75">
        <v>0</v>
      </c>
      <c r="G6" s="69"/>
      <c r="H6" s="69"/>
    </row>
    <row r="7" spans="2:8" ht="14.45" x14ac:dyDescent="0.3">
      <c r="B7" s="8"/>
      <c r="C7" s="75"/>
      <c r="D7" s="75"/>
      <c r="E7" s="75"/>
      <c r="F7" s="75"/>
      <c r="G7" s="69"/>
      <c r="H7" s="69"/>
    </row>
    <row r="8" spans="2:8" ht="14.45" x14ac:dyDescent="0.3">
      <c r="B8" s="16"/>
      <c r="C8" s="73"/>
      <c r="D8" s="73"/>
      <c r="E8" s="73"/>
      <c r="F8" s="74"/>
      <c r="G8" s="70"/>
      <c r="H8" s="70"/>
    </row>
    <row r="9" spans="2:8" ht="14.45" x14ac:dyDescent="0.3">
      <c r="B9" s="17"/>
      <c r="C9" s="73"/>
      <c r="D9" s="73"/>
      <c r="E9" s="76"/>
      <c r="F9" s="74"/>
      <c r="G9" s="70"/>
      <c r="H9" s="70"/>
    </row>
    <row r="10" spans="2:8" ht="14.45" x14ac:dyDescent="0.3">
      <c r="B10" s="8" t="s">
        <v>44</v>
      </c>
      <c r="C10" s="75">
        <v>0</v>
      </c>
      <c r="D10" s="75"/>
      <c r="E10" s="75">
        <v>0</v>
      </c>
      <c r="F10" s="75">
        <v>0</v>
      </c>
      <c r="G10" s="69"/>
      <c r="H10" s="69"/>
    </row>
    <row r="11" spans="2:8" ht="14.45" x14ac:dyDescent="0.3">
      <c r="B11" s="8"/>
      <c r="C11" s="75"/>
      <c r="D11" s="75"/>
      <c r="E11" s="75"/>
      <c r="F11" s="75"/>
      <c r="G11" s="69"/>
      <c r="H11" s="69"/>
    </row>
    <row r="12" spans="2:8" ht="14.45" x14ac:dyDescent="0.3">
      <c r="B12" s="16"/>
      <c r="C12" s="73"/>
      <c r="D12" s="73"/>
      <c r="E12" s="76"/>
      <c r="F12" s="74"/>
      <c r="G12" s="70"/>
      <c r="H12" s="70"/>
    </row>
    <row r="14" spans="2:8" ht="14.45" x14ac:dyDescent="0.3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7988"/>
  <sheetViews>
    <sheetView zoomScaleNormal="100" workbookViewId="0">
      <selection activeCell="C6" sqref="C6:E6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5">
      <c r="A1" s="37" t="s">
        <v>34</v>
      </c>
      <c r="B1" s="38"/>
      <c r="C1" s="39"/>
    </row>
    <row r="2" spans="1:6" ht="15" customHeight="1" x14ac:dyDescent="0.25">
      <c r="A2" s="41" t="s">
        <v>35</v>
      </c>
      <c r="B2" s="42" t="s">
        <v>204</v>
      </c>
      <c r="C2" s="39"/>
    </row>
    <row r="3" spans="1:6" s="39" customFormat="1" ht="43.5" customHeight="1" x14ac:dyDescent="0.2">
      <c r="A3" s="43" t="s">
        <v>36</v>
      </c>
      <c r="B3" s="37" t="s">
        <v>217</v>
      </c>
    </row>
    <row r="4" spans="1:6" s="39" customFormat="1" ht="13.15" x14ac:dyDescent="0.25">
      <c r="A4" s="43" t="s">
        <v>37</v>
      </c>
      <c r="B4" s="44"/>
    </row>
    <row r="5" spans="1:6" s="39" customFormat="1" ht="13.15" x14ac:dyDescent="0.25">
      <c r="A5" s="45"/>
      <c r="B5" s="46"/>
    </row>
    <row r="6" spans="1:6" s="39" customFormat="1" ht="13.15" x14ac:dyDescent="0.25">
      <c r="A6" s="45" t="s">
        <v>38</v>
      </c>
      <c r="B6" s="46"/>
      <c r="C6" s="39">
        <f>SUM(C7:C9)</f>
        <v>4088931</v>
      </c>
      <c r="D6" s="39">
        <f t="shared" ref="D6:E6" si="0">SUM(D7:D9)</f>
        <v>4062762</v>
      </c>
      <c r="E6" s="39">
        <f t="shared" si="0"/>
        <v>3887069.17</v>
      </c>
    </row>
    <row r="7" spans="1:6" ht="13.15" x14ac:dyDescent="0.25">
      <c r="A7" s="47" t="s">
        <v>205</v>
      </c>
      <c r="B7" s="46"/>
      <c r="C7" s="77">
        <f>C12</f>
        <v>2608700</v>
      </c>
      <c r="D7" s="77">
        <f>D12</f>
        <v>2582531</v>
      </c>
      <c r="E7" s="77">
        <f>E12</f>
        <v>2553427.0699999998</v>
      </c>
      <c r="F7" s="77">
        <f>(E7*100)/D7</f>
        <v>98.873046248041149</v>
      </c>
    </row>
    <row r="8" spans="1:6" ht="13.15" x14ac:dyDescent="0.25">
      <c r="A8" s="47" t="s">
        <v>89</v>
      </c>
      <c r="B8" s="46"/>
      <c r="C8" s="77">
        <f>C65</f>
        <v>1360780</v>
      </c>
      <c r="D8" s="77">
        <f>D65</f>
        <v>1360780</v>
      </c>
      <c r="E8" s="77">
        <f>E65</f>
        <v>893065.94</v>
      </c>
      <c r="F8" s="77">
        <f>(E8*100)/D8</f>
        <v>65.628973088963676</v>
      </c>
    </row>
    <row r="9" spans="1:6" ht="13.15" x14ac:dyDescent="0.25">
      <c r="A9" s="47" t="s">
        <v>206</v>
      </c>
      <c r="B9" s="46"/>
      <c r="C9" s="77">
        <f>C114</f>
        <v>119451</v>
      </c>
      <c r="D9" s="77">
        <f>D114</f>
        <v>119451</v>
      </c>
      <c r="E9" s="77">
        <f>E114</f>
        <v>440576.16</v>
      </c>
      <c r="F9" s="77">
        <f>(E9*100)/D9</f>
        <v>368.83421654067359</v>
      </c>
    </row>
    <row r="10" spans="1:6" s="57" customFormat="1" ht="13.15" x14ac:dyDescent="0.25"/>
    <row r="11" spans="1:6" ht="38.25" x14ac:dyDescent="0.2">
      <c r="A11" s="47" t="s">
        <v>207</v>
      </c>
      <c r="B11" s="47" t="s">
        <v>208</v>
      </c>
      <c r="C11" s="47" t="s">
        <v>47</v>
      </c>
      <c r="D11" s="47" t="s">
        <v>209</v>
      </c>
      <c r="E11" s="47" t="s">
        <v>210</v>
      </c>
      <c r="F11" s="47" t="s">
        <v>211</v>
      </c>
    </row>
    <row r="12" spans="1:6" x14ac:dyDescent="0.2">
      <c r="A12" s="48" t="s">
        <v>205</v>
      </c>
      <c r="B12" s="48" t="s">
        <v>212</v>
      </c>
      <c r="C12" s="78">
        <f>C13+C52</f>
        <v>2608700</v>
      </c>
      <c r="D12" s="78">
        <f>D13+D52</f>
        <v>2582531</v>
      </c>
      <c r="E12" s="78">
        <f>E13+E52</f>
        <v>2553427.0699999998</v>
      </c>
      <c r="F12" s="79">
        <f>(E12*100)/D12</f>
        <v>98.873046248041149</v>
      </c>
    </row>
    <row r="13" spans="1:6" ht="13.15" x14ac:dyDescent="0.25">
      <c r="A13" s="49" t="s">
        <v>87</v>
      </c>
      <c r="B13" s="50" t="s">
        <v>88</v>
      </c>
      <c r="C13" s="80">
        <f>C14+C23+C47</f>
        <v>2608700</v>
      </c>
      <c r="D13" s="80">
        <f>D14+D23+D47</f>
        <v>2550342</v>
      </c>
      <c r="E13" s="80">
        <f>E14+E23+E47</f>
        <v>2521238.3199999998</v>
      </c>
      <c r="F13" s="81">
        <f>(E13*100)/D13</f>
        <v>98.858832266417593</v>
      </c>
    </row>
    <row r="14" spans="1:6" ht="13.15" x14ac:dyDescent="0.25">
      <c r="A14" s="51" t="s">
        <v>89</v>
      </c>
      <c r="B14" s="52" t="s">
        <v>90</v>
      </c>
      <c r="C14" s="82">
        <f>C15+C18+C20</f>
        <v>2154640</v>
      </c>
      <c r="D14" s="82">
        <f>D15+D18+D20</f>
        <v>2098703</v>
      </c>
      <c r="E14" s="82">
        <f>E15+E18+E20</f>
        <v>2097680.2999999998</v>
      </c>
      <c r="F14" s="81">
        <f>(E14*100)/D14</f>
        <v>99.951269903364107</v>
      </c>
    </row>
    <row r="15" spans="1:6" x14ac:dyDescent="0.2">
      <c r="A15" s="53" t="s">
        <v>91</v>
      </c>
      <c r="B15" s="54" t="s">
        <v>92</v>
      </c>
      <c r="C15" s="83">
        <f>C16+C17</f>
        <v>1612403</v>
      </c>
      <c r="D15" s="83">
        <f>D16+D17</f>
        <v>1560347</v>
      </c>
      <c r="E15" s="83">
        <f>E16+E17</f>
        <v>1559497.59</v>
      </c>
      <c r="F15" s="83">
        <f>(E15*100)/D15</f>
        <v>99.945562749824234</v>
      </c>
    </row>
    <row r="16" spans="1:6" x14ac:dyDescent="0.2">
      <c r="A16" s="55" t="s">
        <v>93</v>
      </c>
      <c r="B16" s="56" t="s">
        <v>94</v>
      </c>
      <c r="C16" s="84">
        <v>1565950</v>
      </c>
      <c r="D16" s="84">
        <v>1514894</v>
      </c>
      <c r="E16" s="84">
        <v>1514488.99</v>
      </c>
      <c r="F16" s="84"/>
    </row>
    <row r="17" spans="1:6" x14ac:dyDescent="0.2">
      <c r="A17" s="55" t="s">
        <v>95</v>
      </c>
      <c r="B17" s="56" t="s">
        <v>96</v>
      </c>
      <c r="C17" s="84">
        <v>46453</v>
      </c>
      <c r="D17" s="84">
        <v>45453</v>
      </c>
      <c r="E17" s="84">
        <v>45008.6</v>
      </c>
      <c r="F17" s="84"/>
    </row>
    <row r="18" spans="1:6" ht="13.15" x14ac:dyDescent="0.25">
      <c r="A18" s="53" t="s">
        <v>97</v>
      </c>
      <c r="B18" s="54" t="s">
        <v>98</v>
      </c>
      <c r="C18" s="83">
        <f>C19</f>
        <v>106178</v>
      </c>
      <c r="D18" s="83">
        <f>D19</f>
        <v>128678</v>
      </c>
      <c r="E18" s="83">
        <f>E19</f>
        <v>128621.39</v>
      </c>
      <c r="F18" s="83">
        <f>(E18*100)/D18</f>
        <v>99.956006465751727</v>
      </c>
    </row>
    <row r="19" spans="1:6" ht="13.15" x14ac:dyDescent="0.25">
      <c r="A19" s="55" t="s">
        <v>99</v>
      </c>
      <c r="B19" s="56" t="s">
        <v>98</v>
      </c>
      <c r="C19" s="84">
        <v>106178</v>
      </c>
      <c r="D19" s="84">
        <v>128678</v>
      </c>
      <c r="E19" s="84">
        <v>128621.39</v>
      </c>
      <c r="F19" s="84"/>
    </row>
    <row r="20" spans="1:6" x14ac:dyDescent="0.2">
      <c r="A20" s="53" t="s">
        <v>100</v>
      </c>
      <c r="B20" s="54" t="s">
        <v>101</v>
      </c>
      <c r="C20" s="83">
        <f>C21+C22</f>
        <v>436059</v>
      </c>
      <c r="D20" s="83">
        <f>D21+D22</f>
        <v>409678</v>
      </c>
      <c r="E20" s="83">
        <f>E21+E22</f>
        <v>409561.32</v>
      </c>
      <c r="F20" s="83">
        <f>(E20*100)/D20</f>
        <v>99.971519095484751</v>
      </c>
    </row>
    <row r="21" spans="1:6" ht="13.15" x14ac:dyDescent="0.25">
      <c r="A21" s="55" t="s">
        <v>102</v>
      </c>
      <c r="B21" s="56" t="s">
        <v>103</v>
      </c>
      <c r="C21" s="84">
        <v>163613</v>
      </c>
      <c r="D21" s="84">
        <v>152313</v>
      </c>
      <c r="E21" s="84">
        <v>152222.23000000001</v>
      </c>
      <c r="F21" s="84"/>
    </row>
    <row r="22" spans="1:6" ht="13.15" x14ac:dyDescent="0.25">
      <c r="A22" s="55" t="s">
        <v>104</v>
      </c>
      <c r="B22" s="56" t="s">
        <v>105</v>
      </c>
      <c r="C22" s="84">
        <v>272446</v>
      </c>
      <c r="D22" s="84">
        <v>257365</v>
      </c>
      <c r="E22" s="84">
        <v>257339.09</v>
      </c>
      <c r="F22" s="84"/>
    </row>
    <row r="23" spans="1:6" ht="13.15" x14ac:dyDescent="0.25">
      <c r="A23" s="51" t="s">
        <v>106</v>
      </c>
      <c r="B23" s="52" t="s">
        <v>107</v>
      </c>
      <c r="C23" s="82">
        <f>C24+C28+C35+C43</f>
        <v>452133</v>
      </c>
      <c r="D23" s="82">
        <f>D24+D28+D35+D43</f>
        <v>449183</v>
      </c>
      <c r="E23" s="82">
        <f>E24+E28+E35+E43</f>
        <v>421702.93</v>
      </c>
      <c r="F23" s="81">
        <f>(E23*100)/D23</f>
        <v>93.882210591228969</v>
      </c>
    </row>
    <row r="24" spans="1:6" x14ac:dyDescent="0.2">
      <c r="A24" s="53" t="s">
        <v>108</v>
      </c>
      <c r="B24" s="54" t="s">
        <v>109</v>
      </c>
      <c r="C24" s="83">
        <f>C25+C26+C27</f>
        <v>69348</v>
      </c>
      <c r="D24" s="83">
        <f>D25+D26+D27</f>
        <v>69398</v>
      </c>
      <c r="E24" s="83">
        <f>E25+E26+E27</f>
        <v>69389.400000000009</v>
      </c>
      <c r="F24" s="83">
        <f>(E24*100)/D24</f>
        <v>99.987607712037828</v>
      </c>
    </row>
    <row r="25" spans="1:6" x14ac:dyDescent="0.2">
      <c r="A25" s="55" t="s">
        <v>110</v>
      </c>
      <c r="B25" s="56" t="s">
        <v>111</v>
      </c>
      <c r="C25" s="84">
        <v>863</v>
      </c>
      <c r="D25" s="84">
        <v>963</v>
      </c>
      <c r="E25" s="84">
        <v>3172.77</v>
      </c>
      <c r="F25" s="84"/>
    </row>
    <row r="26" spans="1:6" ht="25.5" x14ac:dyDescent="0.2">
      <c r="A26" s="55" t="s">
        <v>112</v>
      </c>
      <c r="B26" s="56" t="s">
        <v>113</v>
      </c>
      <c r="C26" s="84">
        <v>68352</v>
      </c>
      <c r="D26" s="84">
        <v>68102</v>
      </c>
      <c r="E26" s="84">
        <v>65966.63</v>
      </c>
      <c r="F26" s="84"/>
    </row>
    <row r="27" spans="1:6" x14ac:dyDescent="0.2">
      <c r="A27" s="55" t="s">
        <v>114</v>
      </c>
      <c r="B27" s="56" t="s">
        <v>115</v>
      </c>
      <c r="C27" s="84">
        <v>133</v>
      </c>
      <c r="D27" s="84">
        <v>333</v>
      </c>
      <c r="E27" s="84">
        <v>250</v>
      </c>
      <c r="F27" s="84"/>
    </row>
    <row r="28" spans="1:6" ht="13.15" x14ac:dyDescent="0.25">
      <c r="A28" s="53" t="s">
        <v>116</v>
      </c>
      <c r="B28" s="54" t="s">
        <v>117</v>
      </c>
      <c r="C28" s="83">
        <f>C29+C30+C31+C32+C33+C34</f>
        <v>298345</v>
      </c>
      <c r="D28" s="83">
        <f>D29+D30+D31+D32+D33+D34</f>
        <v>298345</v>
      </c>
      <c r="E28" s="83">
        <f>E29+E30+E31+E32+E33+E34</f>
        <v>272375.34999999998</v>
      </c>
      <c r="F28" s="83">
        <f>(E28*100)/D28</f>
        <v>91.295429787661917</v>
      </c>
    </row>
    <row r="29" spans="1:6" ht="13.15" x14ac:dyDescent="0.25">
      <c r="A29" s="55" t="s">
        <v>118</v>
      </c>
      <c r="B29" s="56" t="s">
        <v>119</v>
      </c>
      <c r="C29" s="84">
        <v>10352</v>
      </c>
      <c r="D29" s="84">
        <v>10352</v>
      </c>
      <c r="E29" s="84">
        <v>13423.96</v>
      </c>
      <c r="F29" s="84"/>
    </row>
    <row r="30" spans="1:6" ht="13.15" x14ac:dyDescent="0.25">
      <c r="A30" s="55" t="s">
        <v>120</v>
      </c>
      <c r="B30" s="56" t="s">
        <v>121</v>
      </c>
      <c r="C30" s="84">
        <v>171396</v>
      </c>
      <c r="D30" s="84">
        <v>171396</v>
      </c>
      <c r="E30" s="84">
        <v>193867.9</v>
      </c>
      <c r="F30" s="84"/>
    </row>
    <row r="31" spans="1:6" ht="13.15" x14ac:dyDescent="0.25">
      <c r="A31" s="55" t="s">
        <v>122</v>
      </c>
      <c r="B31" s="56" t="s">
        <v>123</v>
      </c>
      <c r="C31" s="84">
        <v>103524</v>
      </c>
      <c r="D31" s="84">
        <v>103524</v>
      </c>
      <c r="E31" s="84">
        <v>49033.23</v>
      </c>
      <c r="F31" s="84"/>
    </row>
    <row r="32" spans="1:6" x14ac:dyDescent="0.2">
      <c r="A32" s="55" t="s">
        <v>124</v>
      </c>
      <c r="B32" s="56" t="s">
        <v>125</v>
      </c>
      <c r="C32" s="84">
        <v>10883</v>
      </c>
      <c r="D32" s="84">
        <v>10883</v>
      </c>
      <c r="E32" s="84">
        <v>14153.62</v>
      </c>
      <c r="F32" s="84"/>
    </row>
    <row r="33" spans="1:6" ht="13.15" x14ac:dyDescent="0.25">
      <c r="A33" s="55" t="s">
        <v>126</v>
      </c>
      <c r="B33" s="56" t="s">
        <v>127</v>
      </c>
      <c r="C33" s="84">
        <v>1195</v>
      </c>
      <c r="D33" s="84">
        <v>1195</v>
      </c>
      <c r="E33" s="84">
        <v>1196.0999999999999</v>
      </c>
      <c r="F33" s="84"/>
    </row>
    <row r="34" spans="1:6" x14ac:dyDescent="0.2">
      <c r="A34" s="55" t="s">
        <v>128</v>
      </c>
      <c r="B34" s="56" t="s">
        <v>129</v>
      </c>
      <c r="C34" s="84">
        <v>995</v>
      </c>
      <c r="D34" s="84">
        <v>995</v>
      </c>
      <c r="E34" s="84">
        <v>700.54</v>
      </c>
      <c r="F34" s="84"/>
    </row>
    <row r="35" spans="1:6" ht="13.15" x14ac:dyDescent="0.25">
      <c r="A35" s="53" t="s">
        <v>130</v>
      </c>
      <c r="B35" s="54" t="s">
        <v>131</v>
      </c>
      <c r="C35" s="83">
        <f>C36+C37+C38+C39+C40+C41+C42</f>
        <v>70172</v>
      </c>
      <c r="D35" s="83">
        <f>D36+D37+D38+D39+D40+D41+D42</f>
        <v>67172</v>
      </c>
      <c r="E35" s="83">
        <f>E36+E37+E38+E39+E40+E41+E42</f>
        <v>66914.33</v>
      </c>
      <c r="F35" s="83">
        <f>(E35*100)/D35</f>
        <v>99.616402667778246</v>
      </c>
    </row>
    <row r="36" spans="1:6" x14ac:dyDescent="0.2">
      <c r="A36" s="55" t="s">
        <v>132</v>
      </c>
      <c r="B36" s="56" t="s">
        <v>133</v>
      </c>
      <c r="C36" s="84">
        <v>6371</v>
      </c>
      <c r="D36" s="84">
        <v>6371</v>
      </c>
      <c r="E36" s="84">
        <v>6005.61</v>
      </c>
      <c r="F36" s="84"/>
    </row>
    <row r="37" spans="1:6" x14ac:dyDescent="0.2">
      <c r="A37" s="55" t="s">
        <v>134</v>
      </c>
      <c r="B37" s="56" t="s">
        <v>135</v>
      </c>
      <c r="C37" s="84">
        <v>16883</v>
      </c>
      <c r="D37" s="84">
        <v>13883</v>
      </c>
      <c r="E37" s="84">
        <v>12395.93</v>
      </c>
      <c r="F37" s="84"/>
    </row>
    <row r="38" spans="1:6" x14ac:dyDescent="0.2">
      <c r="A38" s="55" t="s">
        <v>136</v>
      </c>
      <c r="B38" s="56" t="s">
        <v>137</v>
      </c>
      <c r="C38" s="84">
        <v>2124</v>
      </c>
      <c r="D38" s="84">
        <v>2124</v>
      </c>
      <c r="E38" s="84">
        <v>2977.5</v>
      </c>
      <c r="F38" s="84"/>
    </row>
    <row r="39" spans="1:6" ht="13.15" x14ac:dyDescent="0.25">
      <c r="A39" s="55" t="s">
        <v>138</v>
      </c>
      <c r="B39" s="56" t="s">
        <v>139</v>
      </c>
      <c r="C39" s="84">
        <v>26412</v>
      </c>
      <c r="D39" s="84">
        <v>26412</v>
      </c>
      <c r="E39" s="84">
        <v>25330.06</v>
      </c>
      <c r="F39" s="84"/>
    </row>
    <row r="40" spans="1:6" ht="13.15" x14ac:dyDescent="0.25">
      <c r="A40" s="55" t="s">
        <v>140</v>
      </c>
      <c r="B40" s="56" t="s">
        <v>141</v>
      </c>
      <c r="C40" s="84">
        <v>0</v>
      </c>
      <c r="D40" s="84">
        <v>0</v>
      </c>
      <c r="E40" s="84">
        <v>1136.93</v>
      </c>
      <c r="F40" s="84"/>
    </row>
    <row r="41" spans="1:6" ht="13.15" x14ac:dyDescent="0.25">
      <c r="A41" s="55" t="s">
        <v>142</v>
      </c>
      <c r="B41" s="56" t="s">
        <v>143</v>
      </c>
      <c r="C41" s="84">
        <v>15993</v>
      </c>
      <c r="D41" s="84">
        <v>15993</v>
      </c>
      <c r="E41" s="84">
        <v>15451.9</v>
      </c>
      <c r="F41" s="84"/>
    </row>
    <row r="42" spans="1:6" x14ac:dyDescent="0.2">
      <c r="A42" s="55" t="s">
        <v>146</v>
      </c>
      <c r="B42" s="56" t="s">
        <v>147</v>
      </c>
      <c r="C42" s="84">
        <v>2389</v>
      </c>
      <c r="D42" s="84">
        <v>2389</v>
      </c>
      <c r="E42" s="84">
        <v>3616.4</v>
      </c>
      <c r="F42" s="84"/>
    </row>
    <row r="43" spans="1:6" x14ac:dyDescent="0.2">
      <c r="A43" s="53" t="s">
        <v>148</v>
      </c>
      <c r="B43" s="54" t="s">
        <v>149</v>
      </c>
      <c r="C43" s="83">
        <f>C44+C45+C46</f>
        <v>14268</v>
      </c>
      <c r="D43" s="83">
        <f>D44+D45+D46</f>
        <v>14268</v>
      </c>
      <c r="E43" s="83">
        <f>E44+E45+E46</f>
        <v>13023.85</v>
      </c>
      <c r="F43" s="83">
        <f>(E43*100)/D43</f>
        <v>91.280137370339219</v>
      </c>
    </row>
    <row r="44" spans="1:6" x14ac:dyDescent="0.2">
      <c r="A44" s="55" t="s">
        <v>150</v>
      </c>
      <c r="B44" s="56" t="s">
        <v>151</v>
      </c>
      <c r="C44" s="84">
        <v>13007</v>
      </c>
      <c r="D44" s="84">
        <v>13007</v>
      </c>
      <c r="E44" s="84">
        <v>11978.91</v>
      </c>
      <c r="F44" s="84"/>
    </row>
    <row r="45" spans="1:6" x14ac:dyDescent="0.2">
      <c r="A45" s="55" t="s">
        <v>152</v>
      </c>
      <c r="B45" s="56" t="s">
        <v>153</v>
      </c>
      <c r="C45" s="84">
        <v>465</v>
      </c>
      <c r="D45" s="84">
        <v>465</v>
      </c>
      <c r="E45" s="84">
        <v>800.16</v>
      </c>
      <c r="F45" s="84"/>
    </row>
    <row r="46" spans="1:6" x14ac:dyDescent="0.2">
      <c r="A46" s="55" t="s">
        <v>156</v>
      </c>
      <c r="B46" s="56" t="s">
        <v>149</v>
      </c>
      <c r="C46" s="84">
        <v>796</v>
      </c>
      <c r="D46" s="84">
        <v>796</v>
      </c>
      <c r="E46" s="84">
        <v>244.78</v>
      </c>
      <c r="F46" s="84"/>
    </row>
    <row r="47" spans="1:6" x14ac:dyDescent="0.2">
      <c r="A47" s="51" t="s">
        <v>157</v>
      </c>
      <c r="B47" s="52" t="s">
        <v>158</v>
      </c>
      <c r="C47" s="82">
        <f>C48+C50</f>
        <v>1927</v>
      </c>
      <c r="D47" s="82">
        <f>D48+D50</f>
        <v>2456</v>
      </c>
      <c r="E47" s="82">
        <f>E48+E50</f>
        <v>1855.09</v>
      </c>
      <c r="F47" s="81">
        <f>(E47*100)/D47</f>
        <v>75.532980456026053</v>
      </c>
    </row>
    <row r="48" spans="1:6" x14ac:dyDescent="0.2">
      <c r="A48" s="53" t="s">
        <v>159</v>
      </c>
      <c r="B48" s="54" t="s">
        <v>160</v>
      </c>
      <c r="C48" s="83">
        <f>C49</f>
        <v>600</v>
      </c>
      <c r="D48" s="83">
        <f>D49</f>
        <v>600</v>
      </c>
      <c r="E48" s="83">
        <f>E49</f>
        <v>0</v>
      </c>
      <c r="F48" s="83">
        <f>(E48*100)/D48</f>
        <v>0</v>
      </c>
    </row>
    <row r="49" spans="1:6" ht="25.5" x14ac:dyDescent="0.2">
      <c r="A49" s="55" t="s">
        <v>161</v>
      </c>
      <c r="B49" s="56" t="s">
        <v>162</v>
      </c>
      <c r="C49" s="84">
        <v>600</v>
      </c>
      <c r="D49" s="84">
        <v>600</v>
      </c>
      <c r="E49" s="84">
        <v>0</v>
      </c>
      <c r="F49" s="84"/>
    </row>
    <row r="50" spans="1:6" x14ac:dyDescent="0.2">
      <c r="A50" s="53" t="s">
        <v>163</v>
      </c>
      <c r="B50" s="54" t="s">
        <v>164</v>
      </c>
      <c r="C50" s="83">
        <f>C51</f>
        <v>1327</v>
      </c>
      <c r="D50" s="83">
        <f>D51</f>
        <v>1856</v>
      </c>
      <c r="E50" s="83">
        <f>E51</f>
        <v>1855.09</v>
      </c>
      <c r="F50" s="83">
        <f>(E50*100)/D50</f>
        <v>99.950969827586206</v>
      </c>
    </row>
    <row r="51" spans="1:6" x14ac:dyDescent="0.2">
      <c r="A51" s="55" t="s">
        <v>165</v>
      </c>
      <c r="B51" s="56" t="s">
        <v>166</v>
      </c>
      <c r="C51" s="84">
        <v>1327</v>
      </c>
      <c r="D51" s="84">
        <v>1856</v>
      </c>
      <c r="E51" s="84">
        <v>1855.09</v>
      </c>
      <c r="F51" s="84"/>
    </row>
    <row r="52" spans="1:6" x14ac:dyDescent="0.2">
      <c r="A52" s="49" t="s">
        <v>167</v>
      </c>
      <c r="B52" s="50" t="s">
        <v>168</v>
      </c>
      <c r="C52" s="80">
        <f>C53</f>
        <v>0</v>
      </c>
      <c r="D52" s="80">
        <f>D53</f>
        <v>32189</v>
      </c>
      <c r="E52" s="80">
        <f>E53</f>
        <v>32188.75</v>
      </c>
      <c r="F52" s="81">
        <f>(E52*100)/D52</f>
        <v>99.999223337164864</v>
      </c>
    </row>
    <row r="53" spans="1:6" x14ac:dyDescent="0.2">
      <c r="A53" s="51" t="s">
        <v>169</v>
      </c>
      <c r="B53" s="52" t="s">
        <v>170</v>
      </c>
      <c r="C53" s="82">
        <f>C54+C57</f>
        <v>0</v>
      </c>
      <c r="D53" s="82">
        <f>D54+D57</f>
        <v>32189</v>
      </c>
      <c r="E53" s="82">
        <f>E54+E57</f>
        <v>32188.75</v>
      </c>
      <c r="F53" s="81">
        <f>(E53*100)/D53</f>
        <v>99.999223337164864</v>
      </c>
    </row>
    <row r="54" spans="1:6" x14ac:dyDescent="0.2">
      <c r="A54" s="53" t="s">
        <v>171</v>
      </c>
      <c r="B54" s="54" t="s">
        <v>172</v>
      </c>
      <c r="C54" s="83">
        <f>C55+C56</f>
        <v>0</v>
      </c>
      <c r="D54" s="83">
        <f>D55+D56</f>
        <v>3289</v>
      </c>
      <c r="E54" s="83">
        <f>E55+E56</f>
        <v>3288.75</v>
      </c>
      <c r="F54" s="83">
        <f>(E54*100)/D54</f>
        <v>99.992398905442386</v>
      </c>
    </row>
    <row r="55" spans="1:6" x14ac:dyDescent="0.2">
      <c r="A55" s="55" t="s">
        <v>175</v>
      </c>
      <c r="B55" s="56" t="s">
        <v>176</v>
      </c>
      <c r="C55" s="84">
        <v>0</v>
      </c>
      <c r="D55" s="84">
        <v>0</v>
      </c>
      <c r="E55" s="84">
        <v>0</v>
      </c>
      <c r="F55" s="84"/>
    </row>
    <row r="56" spans="1:6" x14ac:dyDescent="0.2">
      <c r="A56" s="55" t="s">
        <v>179</v>
      </c>
      <c r="B56" s="56" t="s">
        <v>180</v>
      </c>
      <c r="C56" s="84">
        <v>0</v>
      </c>
      <c r="D56" s="84">
        <v>3289</v>
      </c>
      <c r="E56" s="84">
        <v>3288.75</v>
      </c>
      <c r="F56" s="84"/>
    </row>
    <row r="57" spans="1:6" x14ac:dyDescent="0.2">
      <c r="A57" s="53" t="s">
        <v>183</v>
      </c>
      <c r="B57" s="54" t="s">
        <v>184</v>
      </c>
      <c r="C57" s="83">
        <f>C58</f>
        <v>0</v>
      </c>
      <c r="D57" s="83">
        <f>D58</f>
        <v>28900</v>
      </c>
      <c r="E57" s="83">
        <f>E58</f>
        <v>28900</v>
      </c>
      <c r="F57" s="83">
        <f>(E57*100)/D57</f>
        <v>100</v>
      </c>
    </row>
    <row r="58" spans="1:6" x14ac:dyDescent="0.2">
      <c r="A58" s="55" t="s">
        <v>185</v>
      </c>
      <c r="B58" s="56" t="s">
        <v>186</v>
      </c>
      <c r="C58" s="84">
        <v>0</v>
      </c>
      <c r="D58" s="84">
        <v>28900</v>
      </c>
      <c r="E58" s="84">
        <v>28900</v>
      </c>
      <c r="F58" s="84"/>
    </row>
    <row r="59" spans="1:6" x14ac:dyDescent="0.2">
      <c r="A59" s="49" t="s">
        <v>55</v>
      </c>
      <c r="B59" s="50" t="s">
        <v>56</v>
      </c>
      <c r="C59" s="80">
        <f t="shared" ref="C59:E60" si="1">C60</f>
        <v>2608700</v>
      </c>
      <c r="D59" s="80">
        <f t="shared" si="1"/>
        <v>2582531</v>
      </c>
      <c r="E59" s="80">
        <f t="shared" si="1"/>
        <v>2553427.0699999998</v>
      </c>
      <c r="F59" s="81">
        <f>(E59*100)/D59</f>
        <v>98.873046248041149</v>
      </c>
    </row>
    <row r="60" spans="1:6" x14ac:dyDescent="0.2">
      <c r="A60" s="51" t="s">
        <v>73</v>
      </c>
      <c r="B60" s="52" t="s">
        <v>74</v>
      </c>
      <c r="C60" s="82">
        <f t="shared" si="1"/>
        <v>2608700</v>
      </c>
      <c r="D60" s="82">
        <f t="shared" si="1"/>
        <v>2582531</v>
      </c>
      <c r="E60" s="82">
        <f t="shared" si="1"/>
        <v>2553427.0699999998</v>
      </c>
      <c r="F60" s="81">
        <f>(E60*100)/D60</f>
        <v>98.873046248041149</v>
      </c>
    </row>
    <row r="61" spans="1:6" ht="25.5" x14ac:dyDescent="0.2">
      <c r="A61" s="53" t="s">
        <v>75</v>
      </c>
      <c r="B61" s="54" t="s">
        <v>76</v>
      </c>
      <c r="C61" s="83">
        <f>C62+C63</f>
        <v>2608700</v>
      </c>
      <c r="D61" s="83">
        <f>D62+D63</f>
        <v>2582531</v>
      </c>
      <c r="E61" s="83">
        <f>E62+E63</f>
        <v>2553427.0699999998</v>
      </c>
      <c r="F61" s="83">
        <f>(E61*100)/D61</f>
        <v>98.873046248041149</v>
      </c>
    </row>
    <row r="62" spans="1:6" x14ac:dyDescent="0.2">
      <c r="A62" s="55" t="s">
        <v>77</v>
      </c>
      <c r="B62" s="56" t="s">
        <v>78</v>
      </c>
      <c r="C62" s="84">
        <v>2608700</v>
      </c>
      <c r="D62" s="84">
        <v>2550342</v>
      </c>
      <c r="E62" s="84">
        <v>2521238.3199999998</v>
      </c>
      <c r="F62" s="84"/>
    </row>
    <row r="63" spans="1:6" ht="25.5" x14ac:dyDescent="0.2">
      <c r="A63" s="55" t="s">
        <v>79</v>
      </c>
      <c r="B63" s="56" t="s">
        <v>80</v>
      </c>
      <c r="C63" s="84">
        <v>0</v>
      </c>
      <c r="D63" s="84">
        <v>32189</v>
      </c>
      <c r="E63" s="84">
        <v>32188.75</v>
      </c>
      <c r="F63" s="84"/>
    </row>
    <row r="64" spans="1:6" ht="38.25" x14ac:dyDescent="0.2">
      <c r="A64" s="47" t="s">
        <v>213</v>
      </c>
      <c r="B64" s="47" t="s">
        <v>214</v>
      </c>
      <c r="C64" s="47" t="s">
        <v>47</v>
      </c>
      <c r="D64" s="47" t="s">
        <v>209</v>
      </c>
      <c r="E64" s="47" t="s">
        <v>210</v>
      </c>
      <c r="F64" s="47" t="s">
        <v>211</v>
      </c>
    </row>
    <row r="65" spans="1:6" x14ac:dyDescent="0.2">
      <c r="A65" s="48" t="s">
        <v>89</v>
      </c>
      <c r="B65" s="48" t="s">
        <v>215</v>
      </c>
      <c r="C65" s="78">
        <f>C66+C94</f>
        <v>1360780</v>
      </c>
      <c r="D65" s="78">
        <f>D66+D94</f>
        <v>1360780</v>
      </c>
      <c r="E65" s="78">
        <f>E66+E94</f>
        <v>893065.94</v>
      </c>
      <c r="F65" s="79">
        <f>(E65*100)/D65</f>
        <v>65.628973088963676</v>
      </c>
    </row>
    <row r="66" spans="1:6" x14ac:dyDescent="0.2">
      <c r="A66" s="49" t="s">
        <v>87</v>
      </c>
      <c r="B66" s="50" t="s">
        <v>88</v>
      </c>
      <c r="C66" s="80">
        <f>C67+C91</f>
        <v>1228057</v>
      </c>
      <c r="D66" s="80">
        <f>D67+D91</f>
        <v>1228057</v>
      </c>
      <c r="E66" s="80">
        <f>E67+E91</f>
        <v>814109.6399999999</v>
      </c>
      <c r="F66" s="81">
        <f>(E66*100)/D66</f>
        <v>66.292496195209168</v>
      </c>
    </row>
    <row r="67" spans="1:6" x14ac:dyDescent="0.2">
      <c r="A67" s="51" t="s">
        <v>106</v>
      </c>
      <c r="B67" s="52" t="s">
        <v>107</v>
      </c>
      <c r="C67" s="82">
        <f>C68+C71+C78+C86</f>
        <v>1217364</v>
      </c>
      <c r="D67" s="82">
        <f>D68+D71+D78+D86</f>
        <v>1217364</v>
      </c>
      <c r="E67" s="82">
        <f>E68+E71+E78+E86</f>
        <v>803294.67999999993</v>
      </c>
      <c r="F67" s="81">
        <f>(E67*100)/D67</f>
        <v>65.986400123545621</v>
      </c>
    </row>
    <row r="68" spans="1:6" x14ac:dyDescent="0.2">
      <c r="A68" s="53" t="s">
        <v>108</v>
      </c>
      <c r="B68" s="54" t="s">
        <v>109</v>
      </c>
      <c r="C68" s="83">
        <f>C69+C70</f>
        <v>3602</v>
      </c>
      <c r="D68" s="83">
        <f>D69+D70</f>
        <v>3602</v>
      </c>
      <c r="E68" s="83">
        <f>E69+E70</f>
        <v>4554.3</v>
      </c>
      <c r="F68" s="83">
        <f>(E68*100)/D68</f>
        <v>126.43808995002776</v>
      </c>
    </row>
    <row r="69" spans="1:6" x14ac:dyDescent="0.2">
      <c r="A69" s="55" t="s">
        <v>110</v>
      </c>
      <c r="B69" s="56" t="s">
        <v>111</v>
      </c>
      <c r="C69" s="84">
        <v>1062</v>
      </c>
      <c r="D69" s="84">
        <v>1062</v>
      </c>
      <c r="E69" s="84">
        <v>586.65</v>
      </c>
      <c r="F69" s="84"/>
    </row>
    <row r="70" spans="1:6" x14ac:dyDescent="0.2">
      <c r="A70" s="55" t="s">
        <v>114</v>
      </c>
      <c r="B70" s="56" t="s">
        <v>115</v>
      </c>
      <c r="C70" s="84">
        <v>2540</v>
      </c>
      <c r="D70" s="84">
        <v>2540</v>
      </c>
      <c r="E70" s="84">
        <v>3967.65</v>
      </c>
      <c r="F70" s="84"/>
    </row>
    <row r="71" spans="1:6" x14ac:dyDescent="0.2">
      <c r="A71" s="53" t="s">
        <v>116</v>
      </c>
      <c r="B71" s="54" t="s">
        <v>117</v>
      </c>
      <c r="C71" s="83">
        <f>C72+C73+C74+C75+C76+C77</f>
        <v>882676</v>
      </c>
      <c r="D71" s="83">
        <f>D72+D73+D74+D75+D76+D77</f>
        <v>882676</v>
      </c>
      <c r="E71" s="83">
        <f>E72+E73+E74+E75+E76+E77</f>
        <v>482832.36000000004</v>
      </c>
      <c r="F71" s="83">
        <f>(E71*100)/D71</f>
        <v>54.700972950437091</v>
      </c>
    </row>
    <row r="72" spans="1:6" x14ac:dyDescent="0.2">
      <c r="A72" s="55" t="s">
        <v>118</v>
      </c>
      <c r="B72" s="56" t="s">
        <v>119</v>
      </c>
      <c r="C72" s="84">
        <v>12510</v>
      </c>
      <c r="D72" s="84">
        <v>12510</v>
      </c>
      <c r="E72" s="84">
        <v>12372.68</v>
      </c>
      <c r="F72" s="84"/>
    </row>
    <row r="73" spans="1:6" x14ac:dyDescent="0.2">
      <c r="A73" s="55" t="s">
        <v>120</v>
      </c>
      <c r="B73" s="56" t="s">
        <v>121</v>
      </c>
      <c r="C73" s="84">
        <v>439456</v>
      </c>
      <c r="D73" s="84">
        <v>439456</v>
      </c>
      <c r="E73" s="84">
        <v>255544.13</v>
      </c>
      <c r="F73" s="84"/>
    </row>
    <row r="74" spans="1:6" x14ac:dyDescent="0.2">
      <c r="A74" s="55" t="s">
        <v>122</v>
      </c>
      <c r="B74" s="56" t="s">
        <v>123</v>
      </c>
      <c r="C74" s="84">
        <v>321027</v>
      </c>
      <c r="D74" s="84">
        <v>321027</v>
      </c>
      <c r="E74" s="84">
        <v>166450.23000000001</v>
      </c>
      <c r="F74" s="84"/>
    </row>
    <row r="75" spans="1:6" x14ac:dyDescent="0.2">
      <c r="A75" s="55" t="s">
        <v>124</v>
      </c>
      <c r="B75" s="56" t="s">
        <v>125</v>
      </c>
      <c r="C75" s="84">
        <v>98831</v>
      </c>
      <c r="D75" s="84">
        <v>98831</v>
      </c>
      <c r="E75" s="84">
        <v>34701.99</v>
      </c>
      <c r="F75" s="84"/>
    </row>
    <row r="76" spans="1:6" x14ac:dyDescent="0.2">
      <c r="A76" s="55" t="s">
        <v>126</v>
      </c>
      <c r="B76" s="56" t="s">
        <v>127</v>
      </c>
      <c r="C76" s="84">
        <v>5716</v>
      </c>
      <c r="D76" s="84">
        <v>5716</v>
      </c>
      <c r="E76" s="84">
        <v>12172.14</v>
      </c>
      <c r="F76" s="84"/>
    </row>
    <row r="77" spans="1:6" x14ac:dyDescent="0.2">
      <c r="A77" s="55" t="s">
        <v>128</v>
      </c>
      <c r="B77" s="56" t="s">
        <v>129</v>
      </c>
      <c r="C77" s="84">
        <v>5136</v>
      </c>
      <c r="D77" s="84">
        <v>5136</v>
      </c>
      <c r="E77" s="84">
        <v>1591.19</v>
      </c>
      <c r="F77" s="84"/>
    </row>
    <row r="78" spans="1:6" x14ac:dyDescent="0.2">
      <c r="A78" s="53" t="s">
        <v>130</v>
      </c>
      <c r="B78" s="54" t="s">
        <v>131</v>
      </c>
      <c r="C78" s="83">
        <f>C79+C80+C81+C82+C83+C84+C85</f>
        <v>218532</v>
      </c>
      <c r="D78" s="83">
        <f>D79+D80+D81+D82+D83+D84+D85</f>
        <v>218532</v>
      </c>
      <c r="E78" s="83">
        <f>E79+E80+E81+E82+E83+E84+E85</f>
        <v>117673.45999999999</v>
      </c>
      <c r="F78" s="83">
        <f>(E78*100)/D78</f>
        <v>53.847244339501763</v>
      </c>
    </row>
    <row r="79" spans="1:6" x14ac:dyDescent="0.2">
      <c r="A79" s="55" t="s">
        <v>132</v>
      </c>
      <c r="B79" s="56" t="s">
        <v>133</v>
      </c>
      <c r="C79" s="84">
        <v>28055</v>
      </c>
      <c r="D79" s="84">
        <v>28055</v>
      </c>
      <c r="E79" s="84">
        <v>11205.83</v>
      </c>
      <c r="F79" s="84"/>
    </row>
    <row r="80" spans="1:6" x14ac:dyDescent="0.2">
      <c r="A80" s="55" t="s">
        <v>134</v>
      </c>
      <c r="B80" s="56" t="s">
        <v>135</v>
      </c>
      <c r="C80" s="84">
        <v>38307</v>
      </c>
      <c r="D80" s="84">
        <v>38307</v>
      </c>
      <c r="E80" s="84">
        <v>16748.25</v>
      </c>
      <c r="F80" s="84"/>
    </row>
    <row r="81" spans="1:6" x14ac:dyDescent="0.2">
      <c r="A81" s="55" t="s">
        <v>136</v>
      </c>
      <c r="B81" s="56" t="s">
        <v>137</v>
      </c>
      <c r="C81" s="84">
        <v>3955</v>
      </c>
      <c r="D81" s="84">
        <v>3955</v>
      </c>
      <c r="E81" s="84">
        <v>4003.7</v>
      </c>
      <c r="F81" s="84"/>
    </row>
    <row r="82" spans="1:6" x14ac:dyDescent="0.2">
      <c r="A82" s="55" t="s">
        <v>138</v>
      </c>
      <c r="B82" s="56" t="s">
        <v>139</v>
      </c>
      <c r="C82" s="84">
        <v>42571</v>
      </c>
      <c r="D82" s="84">
        <v>42571</v>
      </c>
      <c r="E82" s="84">
        <v>33722.35</v>
      </c>
      <c r="F82" s="84"/>
    </row>
    <row r="83" spans="1:6" x14ac:dyDescent="0.2">
      <c r="A83" s="55" t="s">
        <v>142</v>
      </c>
      <c r="B83" s="56" t="s">
        <v>143</v>
      </c>
      <c r="C83" s="84">
        <v>8064</v>
      </c>
      <c r="D83" s="84">
        <v>8064</v>
      </c>
      <c r="E83" s="84">
        <v>5230.93</v>
      </c>
      <c r="F83" s="84"/>
    </row>
    <row r="84" spans="1:6" x14ac:dyDescent="0.2">
      <c r="A84" s="55" t="s">
        <v>144</v>
      </c>
      <c r="B84" s="56" t="s">
        <v>145</v>
      </c>
      <c r="C84" s="84">
        <v>1539</v>
      </c>
      <c r="D84" s="84">
        <v>1539</v>
      </c>
      <c r="E84" s="84">
        <v>271.42</v>
      </c>
      <c r="F84" s="84"/>
    </row>
    <row r="85" spans="1:6" x14ac:dyDescent="0.2">
      <c r="A85" s="55" t="s">
        <v>146</v>
      </c>
      <c r="B85" s="56" t="s">
        <v>147</v>
      </c>
      <c r="C85" s="84">
        <v>96041</v>
      </c>
      <c r="D85" s="84">
        <v>96041</v>
      </c>
      <c r="E85" s="84">
        <v>46490.98</v>
      </c>
      <c r="F85" s="84"/>
    </row>
    <row r="86" spans="1:6" x14ac:dyDescent="0.2">
      <c r="A86" s="53" t="s">
        <v>148</v>
      </c>
      <c r="B86" s="54" t="s">
        <v>149</v>
      </c>
      <c r="C86" s="83">
        <f>C87+C88+C89+C90</f>
        <v>112554</v>
      </c>
      <c r="D86" s="83">
        <f>D87+D88+D89+D90</f>
        <v>112554</v>
      </c>
      <c r="E86" s="83">
        <f>E87+E88+E89+E90</f>
        <v>198234.56</v>
      </c>
      <c r="F86" s="83">
        <f>(E86*100)/D86</f>
        <v>176.12395827780443</v>
      </c>
    </row>
    <row r="87" spans="1:6" x14ac:dyDescent="0.2">
      <c r="A87" s="55" t="s">
        <v>150</v>
      </c>
      <c r="B87" s="56" t="s">
        <v>151</v>
      </c>
      <c r="C87" s="84">
        <v>69071</v>
      </c>
      <c r="D87" s="84">
        <v>69071</v>
      </c>
      <c r="E87" s="84">
        <v>60241.19</v>
      </c>
      <c r="F87" s="84">
        <v>0</v>
      </c>
    </row>
    <row r="88" spans="1:6" x14ac:dyDescent="0.2">
      <c r="A88" s="55" t="s">
        <v>152</v>
      </c>
      <c r="B88" s="56" t="s">
        <v>153</v>
      </c>
      <c r="C88" s="84">
        <v>2137</v>
      </c>
      <c r="D88" s="84">
        <v>2137</v>
      </c>
      <c r="E88" s="84">
        <v>1691.51</v>
      </c>
      <c r="F88" s="84"/>
    </row>
    <row r="89" spans="1:6" x14ac:dyDescent="0.2">
      <c r="A89" s="55" t="s">
        <v>154</v>
      </c>
      <c r="B89" s="56" t="s">
        <v>155</v>
      </c>
      <c r="C89" s="84">
        <v>159</v>
      </c>
      <c r="D89" s="84">
        <v>159</v>
      </c>
      <c r="E89" s="84">
        <v>0</v>
      </c>
      <c r="F89" s="84"/>
    </row>
    <row r="90" spans="1:6" x14ac:dyDescent="0.2">
      <c r="A90" s="55" t="s">
        <v>156</v>
      </c>
      <c r="B90" s="56" t="s">
        <v>149</v>
      </c>
      <c r="C90" s="84">
        <v>41187</v>
      </c>
      <c r="D90" s="84">
        <v>41187</v>
      </c>
      <c r="E90" s="84">
        <v>136301.85999999999</v>
      </c>
      <c r="F90" s="84"/>
    </row>
    <row r="91" spans="1:6" x14ac:dyDescent="0.2">
      <c r="A91" s="51" t="s">
        <v>157</v>
      </c>
      <c r="B91" s="52" t="s">
        <v>158</v>
      </c>
      <c r="C91" s="82">
        <f t="shared" ref="C91:E92" si="2">C92</f>
        <v>10693</v>
      </c>
      <c r="D91" s="82">
        <f t="shared" si="2"/>
        <v>10693</v>
      </c>
      <c r="E91" s="82">
        <f t="shared" si="2"/>
        <v>10814.96</v>
      </c>
      <c r="F91" s="81">
        <f>(E91*100)/D91</f>
        <v>101.14055924436548</v>
      </c>
    </row>
    <row r="92" spans="1:6" x14ac:dyDescent="0.2">
      <c r="A92" s="53" t="s">
        <v>163</v>
      </c>
      <c r="B92" s="54" t="s">
        <v>164</v>
      </c>
      <c r="C92" s="83">
        <f t="shared" si="2"/>
        <v>10693</v>
      </c>
      <c r="D92" s="83">
        <f t="shared" si="2"/>
        <v>10693</v>
      </c>
      <c r="E92" s="83">
        <f t="shared" si="2"/>
        <v>10814.96</v>
      </c>
      <c r="F92" s="83">
        <f>(E92*100)/D92</f>
        <v>101.14055924436548</v>
      </c>
    </row>
    <row r="93" spans="1:6" x14ac:dyDescent="0.2">
      <c r="A93" s="55" t="s">
        <v>165</v>
      </c>
      <c r="B93" s="56" t="s">
        <v>166</v>
      </c>
      <c r="C93" s="84">
        <v>10693</v>
      </c>
      <c r="D93" s="84">
        <v>10693</v>
      </c>
      <c r="E93" s="84">
        <v>10814.96</v>
      </c>
      <c r="F93" s="84"/>
    </row>
    <row r="94" spans="1:6" x14ac:dyDescent="0.2">
      <c r="A94" s="49" t="s">
        <v>167</v>
      </c>
      <c r="B94" s="50" t="s">
        <v>168</v>
      </c>
      <c r="C94" s="80">
        <f>C95+C101</f>
        <v>132723</v>
      </c>
      <c r="D94" s="80">
        <f>D95+D101</f>
        <v>132723</v>
      </c>
      <c r="E94" s="80">
        <f>E95+E101</f>
        <v>78956.3</v>
      </c>
      <c r="F94" s="81">
        <f>(E94*100)/D94</f>
        <v>59.489538361851373</v>
      </c>
    </row>
    <row r="95" spans="1:6" x14ac:dyDescent="0.2">
      <c r="A95" s="51" t="s">
        <v>169</v>
      </c>
      <c r="B95" s="52" t="s">
        <v>170</v>
      </c>
      <c r="C95" s="82">
        <f>C96</f>
        <v>0</v>
      </c>
      <c r="D95" s="82">
        <f>D96</f>
        <v>0</v>
      </c>
      <c r="E95" s="82">
        <f>E96</f>
        <v>48153.05</v>
      </c>
      <c r="F95" s="81" t="e">
        <f>(E95*100)/D95</f>
        <v>#DIV/0!</v>
      </c>
    </row>
    <row r="96" spans="1:6" x14ac:dyDescent="0.2">
      <c r="A96" s="53" t="s">
        <v>171</v>
      </c>
      <c r="B96" s="54" t="s">
        <v>172</v>
      </c>
      <c r="C96" s="83">
        <f>C97+C98+C99+C100</f>
        <v>0</v>
      </c>
      <c r="D96" s="83">
        <f>D97+D98+D99+D100</f>
        <v>0</v>
      </c>
      <c r="E96" s="83">
        <f>E97+E98+E99+E100</f>
        <v>48153.05</v>
      </c>
      <c r="F96" s="83" t="e">
        <f>(E96*100)/D96</f>
        <v>#DIV/0!</v>
      </c>
    </row>
    <row r="97" spans="1:6" x14ac:dyDescent="0.2">
      <c r="A97" s="55" t="s">
        <v>173</v>
      </c>
      <c r="B97" s="56" t="s">
        <v>174</v>
      </c>
      <c r="C97" s="84">
        <v>0</v>
      </c>
      <c r="D97" s="84">
        <v>0</v>
      </c>
      <c r="E97" s="84">
        <v>5189.13</v>
      </c>
      <c r="F97" s="84"/>
    </row>
    <row r="98" spans="1:6" x14ac:dyDescent="0.2">
      <c r="A98" s="55" t="s">
        <v>177</v>
      </c>
      <c r="B98" s="56" t="s">
        <v>178</v>
      </c>
      <c r="C98" s="84">
        <v>0</v>
      </c>
      <c r="D98" s="84">
        <v>0</v>
      </c>
      <c r="E98" s="84">
        <v>2258</v>
      </c>
      <c r="F98" s="84"/>
    </row>
    <row r="99" spans="1:6" x14ac:dyDescent="0.2">
      <c r="A99" s="55" t="s">
        <v>179</v>
      </c>
      <c r="B99" s="56" t="s">
        <v>180</v>
      </c>
      <c r="C99" s="84">
        <v>0</v>
      </c>
      <c r="D99" s="84">
        <v>0</v>
      </c>
      <c r="E99" s="84">
        <v>9796.2800000000007</v>
      </c>
      <c r="F99" s="84"/>
    </row>
    <row r="100" spans="1:6" x14ac:dyDescent="0.2">
      <c r="A100" s="55" t="s">
        <v>181</v>
      </c>
      <c r="B100" s="56" t="s">
        <v>182</v>
      </c>
      <c r="C100" s="84">
        <v>0</v>
      </c>
      <c r="D100" s="84">
        <v>0</v>
      </c>
      <c r="E100" s="84">
        <v>30909.64</v>
      </c>
      <c r="F100" s="84"/>
    </row>
    <row r="101" spans="1:6" x14ac:dyDescent="0.2">
      <c r="A101" s="51" t="s">
        <v>187</v>
      </c>
      <c r="B101" s="52" t="s">
        <v>188</v>
      </c>
      <c r="C101" s="82">
        <f>C102+C104</f>
        <v>132723</v>
      </c>
      <c r="D101" s="82">
        <f>D102+D104</f>
        <v>132723</v>
      </c>
      <c r="E101" s="82">
        <f>E102+E104</f>
        <v>30803.25</v>
      </c>
      <c r="F101" s="81">
        <f>(E101*100)/D101</f>
        <v>23.208675210777333</v>
      </c>
    </row>
    <row r="102" spans="1:6" ht="25.5" x14ac:dyDescent="0.2">
      <c r="A102" s="53" t="s">
        <v>189</v>
      </c>
      <c r="B102" s="54" t="s">
        <v>190</v>
      </c>
      <c r="C102" s="83">
        <f>C103</f>
        <v>132723</v>
      </c>
      <c r="D102" s="83">
        <f>D103</f>
        <v>132723</v>
      </c>
      <c r="E102" s="83">
        <f>E103</f>
        <v>10803.25</v>
      </c>
      <c r="F102" s="83">
        <f>(E102*100)/D102</f>
        <v>8.1396969628474345</v>
      </c>
    </row>
    <row r="103" spans="1:6" x14ac:dyDescent="0.2">
      <c r="A103" s="55" t="s">
        <v>191</v>
      </c>
      <c r="B103" s="56" t="s">
        <v>190</v>
      </c>
      <c r="C103" s="84">
        <v>132723</v>
      </c>
      <c r="D103" s="84">
        <v>132723</v>
      </c>
      <c r="E103" s="84">
        <v>10803.25</v>
      </c>
      <c r="F103" s="84"/>
    </row>
    <row r="104" spans="1:6" x14ac:dyDescent="0.2">
      <c r="A104" s="53" t="s">
        <v>192</v>
      </c>
      <c r="B104" s="54" t="s">
        <v>193</v>
      </c>
      <c r="C104" s="83">
        <f>C105</f>
        <v>0</v>
      </c>
      <c r="D104" s="83">
        <f>D105</f>
        <v>0</v>
      </c>
      <c r="E104" s="83">
        <f>E105</f>
        <v>20000</v>
      </c>
      <c r="F104" s="83" t="e">
        <f>(E104*100)/D104</f>
        <v>#DIV/0!</v>
      </c>
    </row>
    <row r="105" spans="1:6" x14ac:dyDescent="0.2">
      <c r="A105" s="55" t="s">
        <v>194</v>
      </c>
      <c r="B105" s="56" t="s">
        <v>195</v>
      </c>
      <c r="C105" s="84">
        <v>0</v>
      </c>
      <c r="D105" s="84">
        <v>0</v>
      </c>
      <c r="E105" s="84">
        <v>20000</v>
      </c>
      <c r="F105" s="84"/>
    </row>
    <row r="106" spans="1:6" x14ac:dyDescent="0.2">
      <c r="A106" s="49" t="s">
        <v>55</v>
      </c>
      <c r="B106" s="50" t="s">
        <v>56</v>
      </c>
      <c r="C106" s="80">
        <f>C107+C111</f>
        <v>1379196.62</v>
      </c>
      <c r="D106" s="80">
        <f>D107+D111</f>
        <v>1276801.6099999999</v>
      </c>
      <c r="E106" s="80">
        <f>E107+E111</f>
        <v>1316079.92</v>
      </c>
      <c r="F106" s="81">
        <f>(E106*100)/D106</f>
        <v>103.07630486148902</v>
      </c>
    </row>
    <row r="107" spans="1:6" x14ac:dyDescent="0.2">
      <c r="A107" s="51" t="s">
        <v>65</v>
      </c>
      <c r="B107" s="52" t="s">
        <v>66</v>
      </c>
      <c r="C107" s="82">
        <f>C108</f>
        <v>1374816.77</v>
      </c>
      <c r="D107" s="82">
        <f>D108</f>
        <v>1273669.22</v>
      </c>
      <c r="E107" s="82">
        <f>E108</f>
        <v>1312947.53</v>
      </c>
      <c r="F107" s="81">
        <f>(E107*100)/D107</f>
        <v>103.08387055157068</v>
      </c>
    </row>
    <row r="108" spans="1:6" x14ac:dyDescent="0.2">
      <c r="A108" s="53" t="s">
        <v>67</v>
      </c>
      <c r="B108" s="54" t="s">
        <v>68</v>
      </c>
      <c r="C108" s="83">
        <f>C109+C110</f>
        <v>1374816.77</v>
      </c>
      <c r="D108" s="83">
        <f>D109+D110</f>
        <v>1273669.22</v>
      </c>
      <c r="E108" s="83">
        <f>E109+E110</f>
        <v>1312947.53</v>
      </c>
      <c r="F108" s="83">
        <f>(E108*100)/D108</f>
        <v>103.08387055157068</v>
      </c>
    </row>
    <row r="109" spans="1:6" x14ac:dyDescent="0.2">
      <c r="A109" s="55" t="s">
        <v>69</v>
      </c>
      <c r="B109" s="56" t="s">
        <v>70</v>
      </c>
      <c r="C109" s="84">
        <v>989868.07</v>
      </c>
      <c r="D109" s="84">
        <v>1019641.48</v>
      </c>
      <c r="E109" s="96">
        <v>1058919.79</v>
      </c>
      <c r="F109" s="84"/>
    </row>
    <row r="110" spans="1:6" x14ac:dyDescent="0.2">
      <c r="A110" s="55" t="s">
        <v>71</v>
      </c>
      <c r="B110" s="56" t="s">
        <v>72</v>
      </c>
      <c r="C110" s="84">
        <v>384948.7</v>
      </c>
      <c r="D110" s="84">
        <v>254027.74</v>
      </c>
      <c r="E110" s="84">
        <v>254027.74</v>
      </c>
      <c r="F110" s="84"/>
    </row>
    <row r="111" spans="1:6" x14ac:dyDescent="0.2">
      <c r="A111" s="51" t="s">
        <v>81</v>
      </c>
      <c r="B111" s="52" t="s">
        <v>82</v>
      </c>
      <c r="C111" s="82">
        <f t="shared" ref="C111:E112" si="3">C112</f>
        <v>4379.8500000000004</v>
      </c>
      <c r="D111" s="82">
        <f t="shared" si="3"/>
        <v>3132.39</v>
      </c>
      <c r="E111" s="82">
        <f t="shared" si="3"/>
        <v>3132.39</v>
      </c>
      <c r="F111" s="81">
        <f>(E111*100)/D111</f>
        <v>100</v>
      </c>
    </row>
    <row r="112" spans="1:6" x14ac:dyDescent="0.2">
      <c r="A112" s="53" t="s">
        <v>83</v>
      </c>
      <c r="B112" s="54" t="s">
        <v>84</v>
      </c>
      <c r="C112" s="83">
        <f t="shared" si="3"/>
        <v>4379.8500000000004</v>
      </c>
      <c r="D112" s="83">
        <f t="shared" si="3"/>
        <v>3132.39</v>
      </c>
      <c r="E112" s="83">
        <f t="shared" si="3"/>
        <v>3132.39</v>
      </c>
      <c r="F112" s="83">
        <f>(E112*100)/D112</f>
        <v>100</v>
      </c>
    </row>
    <row r="113" spans="1:6" x14ac:dyDescent="0.2">
      <c r="A113" s="55" t="s">
        <v>85</v>
      </c>
      <c r="B113" s="56" t="s">
        <v>86</v>
      </c>
      <c r="C113" s="84">
        <v>4379.8500000000004</v>
      </c>
      <c r="D113" s="84">
        <v>3132.39</v>
      </c>
      <c r="E113" s="84">
        <v>3132.39</v>
      </c>
      <c r="F113" s="84"/>
    </row>
    <row r="114" spans="1:6" x14ac:dyDescent="0.2">
      <c r="A114" s="48" t="s">
        <v>206</v>
      </c>
      <c r="B114" s="48" t="s">
        <v>216</v>
      </c>
      <c r="C114" s="78">
        <f>C115+C124</f>
        <v>119451</v>
      </c>
      <c r="D114" s="78">
        <f>D115+D124</f>
        <v>119451</v>
      </c>
      <c r="E114" s="78">
        <f>E115+E124</f>
        <v>440576.16</v>
      </c>
      <c r="F114" s="79">
        <f>(E114*100)/D114</f>
        <v>368.83421654067359</v>
      </c>
    </row>
    <row r="115" spans="1:6" x14ac:dyDescent="0.2">
      <c r="A115" s="49" t="s">
        <v>87</v>
      </c>
      <c r="B115" s="50" t="s">
        <v>88</v>
      </c>
      <c r="C115" s="80">
        <f>C116</f>
        <v>119451</v>
      </c>
      <c r="D115" s="80">
        <f>D116</f>
        <v>119451</v>
      </c>
      <c r="E115" s="80">
        <f>E116</f>
        <v>434908.75</v>
      </c>
      <c r="F115" s="81">
        <f>(E115*100)/D115</f>
        <v>364.0896685670275</v>
      </c>
    </row>
    <row r="116" spans="1:6" x14ac:dyDescent="0.2">
      <c r="A116" s="51" t="s">
        <v>106</v>
      </c>
      <c r="B116" s="52" t="s">
        <v>107</v>
      </c>
      <c r="C116" s="82">
        <f>C117+C121</f>
        <v>119451</v>
      </c>
      <c r="D116" s="82">
        <f>D117+D121</f>
        <v>119451</v>
      </c>
      <c r="E116" s="82">
        <f>E117+E121</f>
        <v>434908.75</v>
      </c>
      <c r="F116" s="81">
        <f>(E116*100)/D116</f>
        <v>364.0896685670275</v>
      </c>
    </row>
    <row r="117" spans="1:6" x14ac:dyDescent="0.2">
      <c r="A117" s="53" t="s">
        <v>116</v>
      </c>
      <c r="B117" s="54" t="s">
        <v>117</v>
      </c>
      <c r="C117" s="83">
        <f>C118+C119+C120</f>
        <v>119451</v>
      </c>
      <c r="D117" s="83">
        <f>D118+D119+D120</f>
        <v>119451</v>
      </c>
      <c r="E117" s="83">
        <f>E118+E119+E120</f>
        <v>387991.52</v>
      </c>
      <c r="F117" s="83">
        <f>(E117*100)/D117</f>
        <v>324.81228286075464</v>
      </c>
    </row>
    <row r="118" spans="1:6" x14ac:dyDescent="0.2">
      <c r="A118" s="55" t="s">
        <v>120</v>
      </c>
      <c r="B118" s="56" t="s">
        <v>121</v>
      </c>
      <c r="C118" s="84">
        <v>119451</v>
      </c>
      <c r="D118" s="84">
        <v>119451</v>
      </c>
      <c r="E118" s="84">
        <v>331131.26</v>
      </c>
      <c r="F118" s="84"/>
    </row>
    <row r="119" spans="1:6" x14ac:dyDescent="0.2">
      <c r="A119" s="55" t="s">
        <v>122</v>
      </c>
      <c r="B119" s="56" t="s">
        <v>123</v>
      </c>
      <c r="C119" s="84">
        <v>0</v>
      </c>
      <c r="D119" s="84">
        <v>0</v>
      </c>
      <c r="E119" s="84">
        <v>32956.5</v>
      </c>
      <c r="F119" s="84"/>
    </row>
    <row r="120" spans="1:6" x14ac:dyDescent="0.2">
      <c r="A120" s="55" t="s">
        <v>124</v>
      </c>
      <c r="B120" s="56" t="s">
        <v>125</v>
      </c>
      <c r="C120" s="84">
        <v>0</v>
      </c>
      <c r="D120" s="84">
        <v>0</v>
      </c>
      <c r="E120" s="84">
        <v>23903.759999999998</v>
      </c>
      <c r="F120" s="84"/>
    </row>
    <row r="121" spans="1:6" x14ac:dyDescent="0.2">
      <c r="A121" s="53" t="s">
        <v>130</v>
      </c>
      <c r="B121" s="54" t="s">
        <v>131</v>
      </c>
      <c r="C121" s="83">
        <f>C122+C123</f>
        <v>0</v>
      </c>
      <c r="D121" s="83">
        <f>D122+D123</f>
        <v>0</v>
      </c>
      <c r="E121" s="83">
        <f>E122+E123</f>
        <v>46917.229999999996</v>
      </c>
      <c r="F121" s="83" t="e">
        <f>(E121*100)/D121</f>
        <v>#DIV/0!</v>
      </c>
    </row>
    <row r="122" spans="1:6" x14ac:dyDescent="0.2">
      <c r="A122" s="55" t="s">
        <v>134</v>
      </c>
      <c r="B122" s="56" t="s">
        <v>135</v>
      </c>
      <c r="C122" s="84">
        <v>0</v>
      </c>
      <c r="D122" s="84">
        <v>0</v>
      </c>
      <c r="E122" s="84">
        <v>22975.62</v>
      </c>
      <c r="F122" s="84"/>
    </row>
    <row r="123" spans="1:6" x14ac:dyDescent="0.2">
      <c r="A123" s="55" t="s">
        <v>146</v>
      </c>
      <c r="B123" s="56" t="s">
        <v>147</v>
      </c>
      <c r="C123" s="84">
        <v>0</v>
      </c>
      <c r="D123" s="84">
        <v>0</v>
      </c>
      <c r="E123" s="84">
        <v>23941.61</v>
      </c>
      <c r="F123" s="84"/>
    </row>
    <row r="124" spans="1:6" x14ac:dyDescent="0.2">
      <c r="A124" s="49" t="s">
        <v>167</v>
      </c>
      <c r="B124" s="50" t="s">
        <v>168</v>
      </c>
      <c r="C124" s="80">
        <f t="shared" ref="C124:E126" si="4">C125</f>
        <v>0</v>
      </c>
      <c r="D124" s="80">
        <f t="shared" si="4"/>
        <v>0</v>
      </c>
      <c r="E124" s="80">
        <f t="shared" si="4"/>
        <v>5667.41</v>
      </c>
      <c r="F124" s="81" t="e">
        <f>(E124*100)/D124</f>
        <v>#DIV/0!</v>
      </c>
    </row>
    <row r="125" spans="1:6" x14ac:dyDescent="0.2">
      <c r="A125" s="51" t="s">
        <v>169</v>
      </c>
      <c r="B125" s="52" t="s">
        <v>170</v>
      </c>
      <c r="C125" s="82">
        <f t="shared" si="4"/>
        <v>0</v>
      </c>
      <c r="D125" s="82">
        <f t="shared" si="4"/>
        <v>0</v>
      </c>
      <c r="E125" s="82">
        <f t="shared" si="4"/>
        <v>5667.41</v>
      </c>
      <c r="F125" s="81" t="e">
        <f>(E125*100)/D125</f>
        <v>#DIV/0!</v>
      </c>
    </row>
    <row r="126" spans="1:6" x14ac:dyDescent="0.2">
      <c r="A126" s="53" t="s">
        <v>171</v>
      </c>
      <c r="B126" s="54" t="s">
        <v>172</v>
      </c>
      <c r="C126" s="83">
        <f t="shared" si="4"/>
        <v>0</v>
      </c>
      <c r="D126" s="83">
        <f t="shared" si="4"/>
        <v>0</v>
      </c>
      <c r="E126" s="83">
        <f t="shared" si="4"/>
        <v>5667.41</v>
      </c>
      <c r="F126" s="83" t="e">
        <f>(E126*100)/D126</f>
        <v>#DIV/0!</v>
      </c>
    </row>
    <row r="127" spans="1:6" x14ac:dyDescent="0.2">
      <c r="A127" s="55" t="s">
        <v>181</v>
      </c>
      <c r="B127" s="56" t="s">
        <v>182</v>
      </c>
      <c r="C127" s="84">
        <v>0</v>
      </c>
      <c r="D127" s="84">
        <v>0</v>
      </c>
      <c r="E127" s="84">
        <v>5667.41</v>
      </c>
      <c r="F127" s="84"/>
    </row>
    <row r="128" spans="1:6" x14ac:dyDescent="0.2">
      <c r="A128" s="49" t="s">
        <v>55</v>
      </c>
      <c r="B128" s="50" t="s">
        <v>56</v>
      </c>
      <c r="C128" s="80">
        <f t="shared" ref="C128:E129" si="5">C129</f>
        <v>218776.83</v>
      </c>
      <c r="D128" s="80">
        <f t="shared" si="5"/>
        <v>208290.44</v>
      </c>
      <c r="E128" s="80">
        <f t="shared" si="5"/>
        <v>208290.44</v>
      </c>
      <c r="F128" s="81">
        <f>(E128*100)/D128</f>
        <v>100</v>
      </c>
    </row>
    <row r="129" spans="1:6" x14ac:dyDescent="0.2">
      <c r="A129" s="51" t="s">
        <v>57</v>
      </c>
      <c r="B129" s="52" t="s">
        <v>58</v>
      </c>
      <c r="C129" s="82">
        <f t="shared" si="5"/>
        <v>218776.83</v>
      </c>
      <c r="D129" s="82">
        <f t="shared" si="5"/>
        <v>208290.44</v>
      </c>
      <c r="E129" s="82">
        <f t="shared" si="5"/>
        <v>208290.44</v>
      </c>
      <c r="F129" s="81">
        <f>(E129*100)/D129</f>
        <v>100</v>
      </c>
    </row>
    <row r="130" spans="1:6" ht="25.5" x14ac:dyDescent="0.2">
      <c r="A130" s="53" t="s">
        <v>59</v>
      </c>
      <c r="B130" s="54" t="s">
        <v>60</v>
      </c>
      <c r="C130" s="83">
        <f>C131+C132</f>
        <v>218776.83</v>
      </c>
      <c r="D130" s="83">
        <f>D131+D132</f>
        <v>208290.44</v>
      </c>
      <c r="E130" s="83">
        <f>E131+E132</f>
        <v>208290.44</v>
      </c>
      <c r="F130" s="83">
        <f>(E130*100)/D130</f>
        <v>100</v>
      </c>
    </row>
    <row r="131" spans="1:6" ht="25.5" x14ac:dyDescent="0.2">
      <c r="A131" s="55" t="s">
        <v>61</v>
      </c>
      <c r="B131" s="56" t="s">
        <v>62</v>
      </c>
      <c r="C131" s="84">
        <v>19673.27</v>
      </c>
      <c r="D131" s="84">
        <v>22416.73</v>
      </c>
      <c r="E131" s="84">
        <v>22416.73</v>
      </c>
      <c r="F131" s="84"/>
    </row>
    <row r="132" spans="1:6" ht="25.5" x14ac:dyDescent="0.2">
      <c r="A132" s="55" t="s">
        <v>63</v>
      </c>
      <c r="B132" s="56" t="s">
        <v>64</v>
      </c>
      <c r="C132" s="84">
        <v>199103.56</v>
      </c>
      <c r="D132" s="84">
        <v>185873.71</v>
      </c>
      <c r="E132" s="84">
        <v>185873.71</v>
      </c>
      <c r="F132" s="84"/>
    </row>
    <row r="133" spans="1:6" s="57" customFormat="1" x14ac:dyDescent="0.2"/>
    <row r="134" spans="1:6" s="57" customFormat="1" x14ac:dyDescent="0.2"/>
    <row r="135" spans="1:6" s="57" customFormat="1" x14ac:dyDescent="0.2"/>
    <row r="136" spans="1:6" s="57" customFormat="1" x14ac:dyDescent="0.2"/>
    <row r="137" spans="1:6" s="57" customFormat="1" x14ac:dyDescent="0.2"/>
    <row r="138" spans="1:6" s="57" customFormat="1" x14ac:dyDescent="0.2"/>
    <row r="139" spans="1:6" s="57" customFormat="1" x14ac:dyDescent="0.2"/>
    <row r="140" spans="1:6" s="57" customFormat="1" x14ac:dyDescent="0.2"/>
    <row r="141" spans="1:6" s="57" customFormat="1" x14ac:dyDescent="0.2"/>
    <row r="142" spans="1:6" s="57" customFormat="1" x14ac:dyDescent="0.2"/>
    <row r="143" spans="1:6" s="57" customFormat="1" x14ac:dyDescent="0.2"/>
    <row r="144" spans="1:6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="57" customFormat="1" x14ac:dyDescent="0.2"/>
    <row r="1234" s="57" customFormat="1" x14ac:dyDescent="0.2"/>
    <row r="1235" s="57" customFormat="1" x14ac:dyDescent="0.2"/>
    <row r="1236" s="57" customFormat="1" x14ac:dyDescent="0.2"/>
    <row r="1237" s="57" customFormat="1" x14ac:dyDescent="0.2"/>
    <row r="1238" s="57" customFormat="1" x14ac:dyDescent="0.2"/>
    <row r="1239" s="57" customFormat="1" x14ac:dyDescent="0.2"/>
    <row r="1240" s="57" customFormat="1" x14ac:dyDescent="0.2"/>
    <row r="1241" s="57" customFormat="1" x14ac:dyDescent="0.2"/>
    <row r="1242" s="57" customFormat="1" x14ac:dyDescent="0.2"/>
    <row r="1243" s="57" customFormat="1" x14ac:dyDescent="0.2"/>
    <row r="1244" s="57" customFormat="1" x14ac:dyDescent="0.2"/>
    <row r="1245" s="57" customFormat="1" x14ac:dyDescent="0.2"/>
    <row r="1246" s="57" customFormat="1" x14ac:dyDescent="0.2"/>
    <row r="1247" s="57" customFormat="1" x14ac:dyDescent="0.2"/>
    <row r="1248" s="57" customFormat="1" x14ac:dyDescent="0.2"/>
    <row r="1249" s="57" customFormat="1" x14ac:dyDescent="0.2"/>
    <row r="1250" s="57" customFormat="1" x14ac:dyDescent="0.2"/>
    <row r="1251" s="57" customFormat="1" x14ac:dyDescent="0.2"/>
    <row r="1252" s="57" customFormat="1" x14ac:dyDescent="0.2"/>
    <row r="1253" s="57" customFormat="1" x14ac:dyDescent="0.2"/>
    <row r="1254" s="57" customFormat="1" x14ac:dyDescent="0.2"/>
    <row r="1255" s="57" customFormat="1" x14ac:dyDescent="0.2"/>
    <row r="1256" s="57" customFormat="1" x14ac:dyDescent="0.2"/>
    <row r="1257" s="57" customFormat="1" x14ac:dyDescent="0.2"/>
    <row r="1258" s="57" customFormat="1" x14ac:dyDescent="0.2"/>
    <row r="1259" s="57" customFormat="1" x14ac:dyDescent="0.2"/>
    <row r="1260" s="57" customFormat="1" x14ac:dyDescent="0.2"/>
    <row r="1261" s="57" customFormat="1" x14ac:dyDescent="0.2"/>
    <row r="1262" s="57" customFormat="1" x14ac:dyDescent="0.2"/>
    <row r="1263" s="57" customFormat="1" x14ac:dyDescent="0.2"/>
    <row r="1264" s="57" customFormat="1" x14ac:dyDescent="0.2"/>
    <row r="1265" spans="1:3" s="57" customFormat="1" x14ac:dyDescent="0.2"/>
    <row r="1266" spans="1:3" s="57" customFormat="1" x14ac:dyDescent="0.2"/>
    <row r="1267" spans="1:3" s="57" customFormat="1" x14ac:dyDescent="0.2"/>
    <row r="1268" spans="1:3" s="57" customFormat="1" x14ac:dyDescent="0.2"/>
    <row r="1269" spans="1:3" s="57" customFormat="1" x14ac:dyDescent="0.2"/>
    <row r="1270" spans="1:3" s="57" customFormat="1" x14ac:dyDescent="0.2"/>
    <row r="1271" spans="1:3" s="57" customFormat="1" x14ac:dyDescent="0.2"/>
    <row r="1272" spans="1:3" s="57" customFormat="1" x14ac:dyDescent="0.2"/>
    <row r="1273" spans="1:3" x14ac:dyDescent="0.2">
      <c r="A1273" s="57"/>
      <c r="B1273" s="57"/>
      <c r="C1273" s="57"/>
    </row>
    <row r="1274" spans="1:3" x14ac:dyDescent="0.2">
      <c r="A1274" s="57"/>
      <c r="B1274" s="57"/>
      <c r="C1274" s="57"/>
    </row>
    <row r="1275" spans="1:3" x14ac:dyDescent="0.2">
      <c r="A1275" s="57"/>
      <c r="B1275" s="57"/>
      <c r="C1275" s="57"/>
    </row>
    <row r="1276" spans="1:3" x14ac:dyDescent="0.2">
      <c r="A1276" s="57"/>
      <c r="B1276" s="57"/>
      <c r="C1276" s="57"/>
    </row>
    <row r="1277" spans="1:3" x14ac:dyDescent="0.2">
      <c r="A1277" s="57"/>
      <c r="B1277" s="57"/>
      <c r="C1277" s="57"/>
    </row>
    <row r="1278" spans="1:3" x14ac:dyDescent="0.2">
      <c r="A1278" s="57"/>
      <c r="B1278" s="57"/>
      <c r="C1278" s="57"/>
    </row>
    <row r="1279" spans="1:3" x14ac:dyDescent="0.2">
      <c r="A1279" s="57"/>
      <c r="B1279" s="57"/>
      <c r="C1279" s="57"/>
    </row>
    <row r="1280" spans="1:3" x14ac:dyDescent="0.2">
      <c r="A1280" s="57"/>
      <c r="B1280" s="57"/>
      <c r="C1280" s="57"/>
    </row>
    <row r="1281" spans="1:3" x14ac:dyDescent="0.2">
      <c r="A1281" s="57"/>
      <c r="B1281" s="57"/>
      <c r="C1281" s="57"/>
    </row>
    <row r="1282" spans="1:3" x14ac:dyDescent="0.2">
      <c r="A1282" s="57"/>
      <c r="B1282" s="57"/>
      <c r="C1282" s="57"/>
    </row>
    <row r="1283" spans="1:3" x14ac:dyDescent="0.2">
      <c r="A1283" s="57"/>
      <c r="B1283" s="57"/>
      <c r="C1283" s="57"/>
    </row>
    <row r="1284" spans="1:3" x14ac:dyDescent="0.2">
      <c r="A1284" s="57"/>
      <c r="B1284" s="57"/>
      <c r="C1284" s="57"/>
    </row>
    <row r="1285" spans="1:3" x14ac:dyDescent="0.2">
      <c r="A1285" s="57"/>
      <c r="B1285" s="57"/>
      <c r="C1285" s="57"/>
    </row>
    <row r="1286" spans="1:3" x14ac:dyDescent="0.2">
      <c r="A1286" s="57"/>
      <c r="B1286" s="57"/>
      <c r="C1286" s="57"/>
    </row>
    <row r="1287" spans="1:3" x14ac:dyDescent="0.2">
      <c r="A1287" s="57"/>
      <c r="B1287" s="57"/>
      <c r="C1287" s="57"/>
    </row>
    <row r="1288" spans="1:3" x14ac:dyDescent="0.2">
      <c r="A1288" s="57"/>
      <c r="B1288" s="57"/>
      <c r="C1288" s="57"/>
    </row>
    <row r="1289" spans="1:3" x14ac:dyDescent="0.2">
      <c r="A1289" s="57"/>
      <c r="B1289" s="57"/>
      <c r="C1289" s="57"/>
    </row>
    <row r="1290" spans="1:3" x14ac:dyDescent="0.2">
      <c r="A1290" s="57"/>
      <c r="B1290" s="57"/>
      <c r="C1290" s="57"/>
    </row>
    <row r="1291" spans="1:3" x14ac:dyDescent="0.2">
      <c r="A1291" s="57"/>
      <c r="B1291" s="57"/>
      <c r="C1291" s="57"/>
    </row>
    <row r="1292" spans="1:3" x14ac:dyDescent="0.2">
      <c r="A1292" s="57"/>
      <c r="B1292" s="57"/>
      <c r="C1292" s="57"/>
    </row>
    <row r="1293" spans="1:3" x14ac:dyDescent="0.2">
      <c r="A1293" s="57"/>
      <c r="B1293" s="57"/>
      <c r="C1293" s="57"/>
    </row>
    <row r="1294" spans="1:3" x14ac:dyDescent="0.2">
      <c r="A1294" s="57"/>
      <c r="B1294" s="57"/>
      <c r="C1294" s="57"/>
    </row>
    <row r="1295" spans="1:3" x14ac:dyDescent="0.2">
      <c r="A1295" s="57"/>
      <c r="B1295" s="57"/>
      <c r="C1295" s="57"/>
    </row>
    <row r="1296" spans="1:3" x14ac:dyDescent="0.2">
      <c r="A1296" s="57"/>
      <c r="B1296" s="57"/>
      <c r="C1296" s="57"/>
    </row>
    <row r="1297" spans="1:3" x14ac:dyDescent="0.2">
      <c r="A1297" s="57"/>
      <c r="B1297" s="57"/>
      <c r="C1297" s="57"/>
    </row>
    <row r="1298" spans="1:3" x14ac:dyDescent="0.2">
      <c r="A1298" s="57"/>
      <c r="B1298" s="57"/>
      <c r="C1298" s="57"/>
    </row>
    <row r="1299" spans="1:3" x14ac:dyDescent="0.2">
      <c r="A1299" s="57"/>
      <c r="B1299" s="57"/>
      <c r="C1299" s="57"/>
    </row>
    <row r="1300" spans="1:3" x14ac:dyDescent="0.2">
      <c r="A1300" s="57"/>
      <c r="B1300" s="57"/>
      <c r="C1300" s="57"/>
    </row>
    <row r="1301" spans="1:3" x14ac:dyDescent="0.2">
      <c r="A1301" s="57"/>
      <c r="B1301" s="57"/>
      <c r="C1301" s="57"/>
    </row>
    <row r="1302" spans="1:3" x14ac:dyDescent="0.2">
      <c r="A1302" s="57"/>
      <c r="B1302" s="57"/>
      <c r="C1302" s="57"/>
    </row>
    <row r="1303" spans="1:3" x14ac:dyDescent="0.2">
      <c r="A1303" s="57"/>
      <c r="B1303" s="57"/>
      <c r="C1303" s="57"/>
    </row>
    <row r="1304" spans="1:3" x14ac:dyDescent="0.2">
      <c r="A1304" s="57"/>
      <c r="B1304" s="57"/>
      <c r="C1304" s="57"/>
    </row>
    <row r="1305" spans="1:3" x14ac:dyDescent="0.2">
      <c r="A1305" s="57"/>
      <c r="B1305" s="57"/>
      <c r="C1305" s="57"/>
    </row>
    <row r="1306" spans="1:3" x14ac:dyDescent="0.2">
      <c r="A1306" s="57"/>
      <c r="B1306" s="57"/>
      <c r="C1306" s="57"/>
    </row>
    <row r="1307" spans="1:3" x14ac:dyDescent="0.2">
      <c r="A1307" s="57"/>
      <c r="B1307" s="57"/>
      <c r="C1307" s="57"/>
    </row>
    <row r="1308" spans="1:3" x14ac:dyDescent="0.2">
      <c r="A1308" s="57"/>
      <c r="B1308" s="57"/>
      <c r="C1308" s="57"/>
    </row>
    <row r="1309" spans="1:3" x14ac:dyDescent="0.2">
      <c r="A1309" s="57"/>
      <c r="B1309" s="57"/>
      <c r="C1309" s="57"/>
    </row>
    <row r="1310" spans="1:3" x14ac:dyDescent="0.2">
      <c r="A1310" s="40"/>
      <c r="B1310" s="40"/>
      <c r="C1310" s="40"/>
    </row>
    <row r="1311" spans="1:3" x14ac:dyDescent="0.2">
      <c r="A1311" s="40"/>
      <c r="B1311" s="40"/>
      <c r="C1311" s="40"/>
    </row>
    <row r="1312" spans="1:3" x14ac:dyDescent="0.2">
      <c r="A1312" s="40"/>
      <c r="B1312" s="40"/>
      <c r="C1312" s="40"/>
    </row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  <row r="7955" s="40" customFormat="1" x14ac:dyDescent="0.2"/>
    <row r="7956" s="40" customFormat="1" x14ac:dyDescent="0.2"/>
    <row r="7957" s="40" customFormat="1" x14ac:dyDescent="0.2"/>
    <row r="7958" s="40" customFormat="1" x14ac:dyDescent="0.2"/>
    <row r="7959" s="40" customFormat="1" x14ac:dyDescent="0.2"/>
    <row r="7960" s="40" customFormat="1" x14ac:dyDescent="0.2"/>
    <row r="7961" s="40" customFormat="1" x14ac:dyDescent="0.2"/>
    <row r="7962" s="40" customFormat="1" x14ac:dyDescent="0.2"/>
    <row r="7963" s="40" customFormat="1" x14ac:dyDescent="0.2"/>
    <row r="7964" s="40" customFormat="1" x14ac:dyDescent="0.2"/>
    <row r="7965" s="40" customFormat="1" x14ac:dyDescent="0.2"/>
    <row r="7966" s="40" customFormat="1" x14ac:dyDescent="0.2"/>
    <row r="7967" s="40" customFormat="1" x14ac:dyDescent="0.2"/>
    <row r="7968" s="40" customFormat="1" x14ac:dyDescent="0.2"/>
    <row r="7969" s="40" customFormat="1" x14ac:dyDescent="0.2"/>
    <row r="7970" s="40" customFormat="1" x14ac:dyDescent="0.2"/>
    <row r="7971" s="40" customFormat="1" x14ac:dyDescent="0.2"/>
    <row r="7972" s="40" customFormat="1" x14ac:dyDescent="0.2"/>
    <row r="7973" s="40" customFormat="1" x14ac:dyDescent="0.2"/>
    <row r="7974" s="40" customFormat="1" x14ac:dyDescent="0.2"/>
    <row r="7975" s="40" customFormat="1" x14ac:dyDescent="0.2"/>
    <row r="7976" s="40" customFormat="1" x14ac:dyDescent="0.2"/>
    <row r="7977" s="40" customFormat="1" x14ac:dyDescent="0.2"/>
    <row r="7978" s="40" customFormat="1" x14ac:dyDescent="0.2"/>
    <row r="7979" s="40" customFormat="1" x14ac:dyDescent="0.2"/>
    <row r="7980" s="40" customFormat="1" x14ac:dyDescent="0.2"/>
    <row r="7981" s="40" customFormat="1" x14ac:dyDescent="0.2"/>
    <row r="7982" s="40" customFormat="1" x14ac:dyDescent="0.2"/>
    <row r="7983" s="40" customFormat="1" x14ac:dyDescent="0.2"/>
    <row r="7984" s="40" customFormat="1" x14ac:dyDescent="0.2"/>
    <row r="7985" s="40" customFormat="1" x14ac:dyDescent="0.2"/>
    <row r="7986" s="40" customFormat="1" x14ac:dyDescent="0.2"/>
    <row r="7987" s="40" customFormat="1" x14ac:dyDescent="0.2"/>
    <row r="7988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76" fitToHeight="0" orientation="landscape" r:id="rId1"/>
  <headerFooter alignWithMargins="0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Marijuča Pinezić</cp:lastModifiedBy>
  <cp:lastPrinted>2024-04-22T11:12:58Z</cp:lastPrinted>
  <dcterms:created xsi:type="dcterms:W3CDTF">2022-08-12T12:51:27Z</dcterms:created>
  <dcterms:modified xsi:type="dcterms:W3CDTF">2024-04-22T11:59:15Z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